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40" yWindow="105" windowWidth="18600" windowHeight="8010"/>
  </bookViews>
  <sheets>
    <sheet name="WASC CORE DQP Data 2016" sheetId="7" r:id="rId1"/>
    <sheet name="CSWE FIELD EVAL Data  2016 " sheetId="4" r:id="rId2"/>
    <sheet name="Sheet2" sheetId="5" r:id="rId3"/>
  </sheets>
  <calcPr calcId="145621"/>
</workbook>
</file>

<file path=xl/calcChain.xml><?xml version="1.0" encoding="utf-8"?>
<calcChain xmlns="http://schemas.openxmlformats.org/spreadsheetml/2006/main">
  <c r="Z52" i="4" l="1"/>
  <c r="Z51" i="4"/>
  <c r="AR76" i="4" l="1"/>
  <c r="AL21" i="4"/>
  <c r="AL48" i="4"/>
  <c r="AI21" i="4"/>
  <c r="Z56" i="4"/>
  <c r="Z54" i="4"/>
  <c r="J76" i="4"/>
  <c r="AU22" i="4"/>
  <c r="M22" i="4"/>
  <c r="BE55" i="4"/>
  <c r="BB55" i="4"/>
  <c r="AU55" i="4"/>
  <c r="AP55" i="4"/>
  <c r="AL55" i="4"/>
  <c r="AI55" i="4"/>
  <c r="AF55" i="4"/>
  <c r="AC55" i="4"/>
  <c r="Z55" i="4"/>
  <c r="V55" i="4"/>
  <c r="Q55" i="4"/>
  <c r="M55" i="4"/>
  <c r="H55" i="4"/>
  <c r="B82" i="4"/>
  <c r="C82" i="4"/>
  <c r="D82" i="4"/>
  <c r="E82" i="4"/>
  <c r="F82" i="4"/>
  <c r="G82" i="4"/>
  <c r="C74" i="4"/>
  <c r="D74" i="4"/>
  <c r="E74" i="4"/>
  <c r="F74" i="4"/>
  <c r="G74" i="4"/>
  <c r="I74" i="4"/>
  <c r="J74" i="4"/>
  <c r="K74" i="4"/>
  <c r="L74" i="4"/>
  <c r="N74" i="4"/>
  <c r="O74" i="4"/>
  <c r="P74" i="4"/>
  <c r="R74" i="4"/>
  <c r="S74" i="4"/>
  <c r="T74" i="4"/>
  <c r="U74" i="4"/>
  <c r="W74" i="4"/>
  <c r="X74" i="4"/>
  <c r="Y74" i="4"/>
  <c r="AA74" i="4"/>
  <c r="AB74" i="4"/>
  <c r="AD74" i="4"/>
  <c r="AE74" i="4"/>
  <c r="AG74" i="4"/>
  <c r="AH74" i="4"/>
  <c r="AJ74" i="4"/>
  <c r="AK74" i="4"/>
  <c r="AM74" i="4"/>
  <c r="AN74" i="4"/>
  <c r="AO74" i="4"/>
  <c r="AQ74" i="4"/>
  <c r="AR74" i="4"/>
  <c r="AS74" i="4"/>
  <c r="AT74" i="4"/>
  <c r="AV74" i="4"/>
  <c r="AW74" i="4"/>
  <c r="AX74" i="4"/>
  <c r="AY74" i="4"/>
  <c r="AZ74" i="4"/>
  <c r="BA74" i="4"/>
  <c r="BC74" i="4"/>
  <c r="BD74" i="4"/>
  <c r="C75" i="4"/>
  <c r="D75" i="4"/>
  <c r="E75" i="4"/>
  <c r="F75" i="4"/>
  <c r="G75" i="4"/>
  <c r="I75" i="4"/>
  <c r="J75" i="4"/>
  <c r="K75" i="4"/>
  <c r="L75" i="4"/>
  <c r="N75" i="4"/>
  <c r="O75" i="4"/>
  <c r="P75" i="4"/>
  <c r="R75" i="4"/>
  <c r="S75" i="4"/>
  <c r="T75" i="4"/>
  <c r="U75" i="4"/>
  <c r="W75" i="4"/>
  <c r="X75" i="4"/>
  <c r="Y75" i="4"/>
  <c r="AA75" i="4"/>
  <c r="AB75" i="4"/>
  <c r="AD75" i="4"/>
  <c r="AE75" i="4"/>
  <c r="AG75" i="4"/>
  <c r="AH75" i="4"/>
  <c r="AJ75" i="4"/>
  <c r="AK75" i="4"/>
  <c r="AM75" i="4"/>
  <c r="AN75" i="4"/>
  <c r="AO75" i="4"/>
  <c r="AQ75" i="4"/>
  <c r="AR75" i="4"/>
  <c r="AS75" i="4"/>
  <c r="AT75" i="4"/>
  <c r="AV75" i="4"/>
  <c r="AW75" i="4"/>
  <c r="AX75" i="4"/>
  <c r="AY75" i="4"/>
  <c r="AZ75" i="4"/>
  <c r="BA75" i="4"/>
  <c r="BC75" i="4"/>
  <c r="BD75" i="4"/>
  <c r="C76" i="4"/>
  <c r="D76" i="4"/>
  <c r="E76" i="4"/>
  <c r="F76" i="4"/>
  <c r="G76" i="4"/>
  <c r="I76" i="4"/>
  <c r="K76" i="4"/>
  <c r="L76" i="4"/>
  <c r="N76" i="4"/>
  <c r="O76" i="4"/>
  <c r="P76" i="4"/>
  <c r="R76" i="4"/>
  <c r="S76" i="4"/>
  <c r="T76" i="4"/>
  <c r="U76" i="4"/>
  <c r="W76" i="4"/>
  <c r="X76" i="4"/>
  <c r="Y76" i="4"/>
  <c r="AA76" i="4"/>
  <c r="AB76" i="4"/>
  <c r="AD76" i="4"/>
  <c r="AE76" i="4"/>
  <c r="AG76" i="4"/>
  <c r="AH76" i="4"/>
  <c r="AJ76" i="4"/>
  <c r="AK76" i="4"/>
  <c r="AM76" i="4"/>
  <c r="AN76" i="4"/>
  <c r="AO76" i="4"/>
  <c r="AQ76" i="4"/>
  <c r="AS76" i="4"/>
  <c r="AT76" i="4"/>
  <c r="AV76" i="4"/>
  <c r="AW76" i="4"/>
  <c r="AX76" i="4"/>
  <c r="AY76" i="4"/>
  <c r="AZ76" i="4"/>
  <c r="BA76" i="4"/>
  <c r="BC76" i="4"/>
  <c r="BD76" i="4"/>
  <c r="C77" i="4"/>
  <c r="D77" i="4"/>
  <c r="E77" i="4"/>
  <c r="F77" i="4"/>
  <c r="G77" i="4"/>
  <c r="I77" i="4"/>
  <c r="J77" i="4"/>
  <c r="K77" i="4"/>
  <c r="L77" i="4"/>
  <c r="N77" i="4"/>
  <c r="O77" i="4"/>
  <c r="P77" i="4"/>
  <c r="R77" i="4"/>
  <c r="S77" i="4"/>
  <c r="T77" i="4"/>
  <c r="U77" i="4"/>
  <c r="W77" i="4"/>
  <c r="X77" i="4"/>
  <c r="Y77" i="4"/>
  <c r="AA77" i="4"/>
  <c r="AB77" i="4"/>
  <c r="AD77" i="4"/>
  <c r="AE77" i="4"/>
  <c r="AG77" i="4"/>
  <c r="AH77" i="4"/>
  <c r="AJ77" i="4"/>
  <c r="AK77" i="4"/>
  <c r="AM77" i="4"/>
  <c r="AN77" i="4"/>
  <c r="AO77" i="4"/>
  <c r="AQ77" i="4"/>
  <c r="AR77" i="4"/>
  <c r="AS77" i="4"/>
  <c r="AT77" i="4"/>
  <c r="AV77" i="4"/>
  <c r="AW77" i="4"/>
  <c r="AX77" i="4"/>
  <c r="AY77" i="4"/>
  <c r="AZ77" i="4"/>
  <c r="BA77" i="4"/>
  <c r="BC77" i="4"/>
  <c r="BD77" i="4"/>
  <c r="C78" i="4"/>
  <c r="D78" i="4"/>
  <c r="E78" i="4"/>
  <c r="F78" i="4"/>
  <c r="G78" i="4"/>
  <c r="I78" i="4"/>
  <c r="J78" i="4"/>
  <c r="K78" i="4"/>
  <c r="L78" i="4"/>
  <c r="N78" i="4"/>
  <c r="O78" i="4"/>
  <c r="P78" i="4"/>
  <c r="R78" i="4"/>
  <c r="S78" i="4"/>
  <c r="T78" i="4"/>
  <c r="U78" i="4"/>
  <c r="W78" i="4"/>
  <c r="X78" i="4"/>
  <c r="Y78" i="4"/>
  <c r="AA78" i="4"/>
  <c r="AB78" i="4"/>
  <c r="AD78" i="4"/>
  <c r="AE78" i="4"/>
  <c r="AG78" i="4"/>
  <c r="AH78" i="4"/>
  <c r="AJ78" i="4"/>
  <c r="AK78" i="4"/>
  <c r="AM78" i="4"/>
  <c r="AN78" i="4"/>
  <c r="AO78" i="4"/>
  <c r="AQ78" i="4"/>
  <c r="AR78" i="4"/>
  <c r="AS78" i="4"/>
  <c r="AT78" i="4"/>
  <c r="AV78" i="4"/>
  <c r="AW78" i="4"/>
  <c r="AX78" i="4"/>
  <c r="AY78" i="4"/>
  <c r="AZ78" i="4"/>
  <c r="BA78" i="4"/>
  <c r="BC78" i="4"/>
  <c r="BD78" i="4"/>
  <c r="C79" i="4"/>
  <c r="D79" i="4"/>
  <c r="E79" i="4"/>
  <c r="F79" i="4"/>
  <c r="G79" i="4"/>
  <c r="I79" i="4"/>
  <c r="J79" i="4"/>
  <c r="K79" i="4"/>
  <c r="L79" i="4"/>
  <c r="N79" i="4"/>
  <c r="O79" i="4"/>
  <c r="P79" i="4"/>
  <c r="R79" i="4"/>
  <c r="S79" i="4"/>
  <c r="T79" i="4"/>
  <c r="U79" i="4"/>
  <c r="W79" i="4"/>
  <c r="X79" i="4"/>
  <c r="Y79" i="4"/>
  <c r="AA79" i="4"/>
  <c r="AB79" i="4"/>
  <c r="AD79" i="4"/>
  <c r="AE79" i="4"/>
  <c r="AG79" i="4"/>
  <c r="AH79" i="4"/>
  <c r="AJ79" i="4"/>
  <c r="AK79" i="4"/>
  <c r="AM79" i="4"/>
  <c r="AN79" i="4"/>
  <c r="AO79" i="4"/>
  <c r="AQ79" i="4"/>
  <c r="AR79" i="4"/>
  <c r="AS79" i="4"/>
  <c r="AT79" i="4"/>
  <c r="AV79" i="4"/>
  <c r="AW79" i="4"/>
  <c r="AX79" i="4"/>
  <c r="AY79" i="4"/>
  <c r="AZ79" i="4"/>
  <c r="BA79" i="4"/>
  <c r="BC79" i="4"/>
  <c r="BD79" i="4"/>
  <c r="C80" i="4"/>
  <c r="D80" i="4"/>
  <c r="E80" i="4"/>
  <c r="F80" i="4"/>
  <c r="G80" i="4"/>
  <c r="I80" i="4"/>
  <c r="J80" i="4"/>
  <c r="K80" i="4"/>
  <c r="L80" i="4"/>
  <c r="N80" i="4"/>
  <c r="O80" i="4"/>
  <c r="P80" i="4"/>
  <c r="R80" i="4"/>
  <c r="S80" i="4"/>
  <c r="T80" i="4"/>
  <c r="U80" i="4"/>
  <c r="W80" i="4"/>
  <c r="X80" i="4"/>
  <c r="Y80" i="4"/>
  <c r="AA80" i="4"/>
  <c r="AB80" i="4"/>
  <c r="AD80" i="4"/>
  <c r="AE80" i="4"/>
  <c r="AG80" i="4"/>
  <c r="AH80" i="4"/>
  <c r="AJ80" i="4"/>
  <c r="AK80" i="4"/>
  <c r="AM80" i="4"/>
  <c r="AN80" i="4"/>
  <c r="AO80" i="4"/>
  <c r="AQ80" i="4"/>
  <c r="AR80" i="4"/>
  <c r="AS80" i="4"/>
  <c r="AT80" i="4"/>
  <c r="AV80" i="4"/>
  <c r="AW80" i="4"/>
  <c r="AX80" i="4"/>
  <c r="AY80" i="4"/>
  <c r="AZ80" i="4"/>
  <c r="BA80" i="4"/>
  <c r="BC80" i="4"/>
  <c r="BD80" i="4"/>
  <c r="C81" i="4"/>
  <c r="D81" i="4"/>
  <c r="E81" i="4"/>
  <c r="F81" i="4"/>
  <c r="G81" i="4"/>
  <c r="I81" i="4"/>
  <c r="J81" i="4"/>
  <c r="K81" i="4"/>
  <c r="L81" i="4"/>
  <c r="N81" i="4"/>
  <c r="O81" i="4"/>
  <c r="P81" i="4"/>
  <c r="R81" i="4"/>
  <c r="S81" i="4"/>
  <c r="T81" i="4"/>
  <c r="U81" i="4"/>
  <c r="W81" i="4"/>
  <c r="X81" i="4"/>
  <c r="Y81" i="4"/>
  <c r="AA81" i="4"/>
  <c r="AB81" i="4"/>
  <c r="AD81" i="4"/>
  <c r="AE81" i="4"/>
  <c r="AG81" i="4"/>
  <c r="AH81" i="4"/>
  <c r="AJ81" i="4"/>
  <c r="AK81" i="4"/>
  <c r="AM81" i="4"/>
  <c r="AN81" i="4"/>
  <c r="AO81" i="4"/>
  <c r="AQ81" i="4"/>
  <c r="AR81" i="4"/>
  <c r="AS81" i="4"/>
  <c r="AT81" i="4"/>
  <c r="AV81" i="4"/>
  <c r="AW81" i="4"/>
  <c r="AX81" i="4"/>
  <c r="AY81" i="4"/>
  <c r="AZ81" i="4"/>
  <c r="BA81" i="4"/>
  <c r="BC81" i="4"/>
  <c r="BD81" i="4"/>
  <c r="I82" i="4"/>
  <c r="J82" i="4"/>
  <c r="K82" i="4"/>
  <c r="L82" i="4"/>
  <c r="N82" i="4"/>
  <c r="O82" i="4"/>
  <c r="P82" i="4"/>
  <c r="R82" i="4"/>
  <c r="S82" i="4"/>
  <c r="T82" i="4"/>
  <c r="U82" i="4"/>
  <c r="W82" i="4"/>
  <c r="X82" i="4"/>
  <c r="Y82" i="4"/>
  <c r="AA82" i="4"/>
  <c r="AB82" i="4"/>
  <c r="AD82" i="4"/>
  <c r="AE82" i="4"/>
  <c r="AG82" i="4"/>
  <c r="AH82" i="4"/>
  <c r="AJ82" i="4"/>
  <c r="AK82" i="4"/>
  <c r="AM82" i="4"/>
  <c r="AN82" i="4"/>
  <c r="AO82" i="4"/>
  <c r="AQ82" i="4"/>
  <c r="AR82" i="4"/>
  <c r="AS82" i="4"/>
  <c r="AT82" i="4"/>
  <c r="AV82" i="4"/>
  <c r="AW82" i="4"/>
  <c r="AX82" i="4"/>
  <c r="AY82" i="4"/>
  <c r="AZ82" i="4"/>
  <c r="BA82" i="4"/>
  <c r="BC82" i="4"/>
  <c r="BD82" i="4"/>
  <c r="C83" i="4"/>
  <c r="D83" i="4"/>
  <c r="E83" i="4"/>
  <c r="F83" i="4"/>
  <c r="G83" i="4"/>
  <c r="I83" i="4"/>
  <c r="J83" i="4"/>
  <c r="K83" i="4"/>
  <c r="L83" i="4"/>
  <c r="N83" i="4"/>
  <c r="O83" i="4"/>
  <c r="P83" i="4"/>
  <c r="R83" i="4"/>
  <c r="S83" i="4"/>
  <c r="T83" i="4"/>
  <c r="U83" i="4"/>
  <c r="W83" i="4"/>
  <c r="X83" i="4"/>
  <c r="Y83" i="4"/>
  <c r="AA83" i="4"/>
  <c r="AB83" i="4"/>
  <c r="AD83" i="4"/>
  <c r="AE83" i="4"/>
  <c r="AG83" i="4"/>
  <c r="AH83" i="4"/>
  <c r="AJ83" i="4"/>
  <c r="AK83" i="4"/>
  <c r="AM83" i="4"/>
  <c r="AN83" i="4"/>
  <c r="AO83" i="4"/>
  <c r="AQ83" i="4"/>
  <c r="AR83" i="4"/>
  <c r="AS83" i="4"/>
  <c r="AT83" i="4"/>
  <c r="AV83" i="4"/>
  <c r="AW83" i="4"/>
  <c r="AX83" i="4"/>
  <c r="AY83" i="4"/>
  <c r="AZ83" i="4"/>
  <c r="BA83" i="4"/>
  <c r="BC83" i="4"/>
  <c r="BD83" i="4"/>
  <c r="B75" i="4"/>
  <c r="B76" i="4"/>
  <c r="B77" i="4"/>
  <c r="B78" i="4"/>
  <c r="B79" i="4"/>
  <c r="B80" i="4"/>
  <c r="B81" i="4"/>
  <c r="B83" i="4"/>
  <c r="B74" i="4"/>
  <c r="H56" i="4"/>
  <c r="M56" i="4"/>
  <c r="Q56" i="4"/>
  <c r="V56" i="4"/>
  <c r="AC56" i="4"/>
  <c r="AF56" i="4"/>
  <c r="AI56" i="4"/>
  <c r="AL56" i="4"/>
  <c r="AP56" i="4"/>
  <c r="AU56" i="4"/>
  <c r="BB56" i="4"/>
  <c r="BE56" i="4"/>
  <c r="AU28" i="4" l="1"/>
  <c r="AU82" i="4" s="1"/>
  <c r="AC28" i="4"/>
  <c r="AC82" i="4" s="1"/>
  <c r="AL53" i="4"/>
  <c r="AL23" i="4" l="1"/>
  <c r="BE48" i="4"/>
  <c r="BE52" i="4"/>
  <c r="BE53" i="4"/>
  <c r="BE54" i="4"/>
  <c r="BB52" i="4"/>
  <c r="BB53" i="4"/>
  <c r="BB54" i="4"/>
  <c r="AU52" i="4"/>
  <c r="AU53" i="4"/>
  <c r="AU54" i="4"/>
  <c r="AP52" i="4"/>
  <c r="AP53" i="4"/>
  <c r="AP54" i="4"/>
  <c r="AL52" i="4"/>
  <c r="AL54" i="4"/>
  <c r="AI52" i="4"/>
  <c r="AI53" i="4"/>
  <c r="AI54" i="4"/>
  <c r="AF52" i="4"/>
  <c r="AF53" i="4"/>
  <c r="AF54" i="4"/>
  <c r="AC52" i="4"/>
  <c r="AC53" i="4"/>
  <c r="AC54" i="4"/>
  <c r="Z53" i="4"/>
  <c r="V52" i="4"/>
  <c r="V53" i="4"/>
  <c r="V54" i="4"/>
  <c r="Q52" i="4"/>
  <c r="Q53" i="4"/>
  <c r="Q54" i="4"/>
  <c r="M52" i="4"/>
  <c r="M53" i="4"/>
  <c r="M54" i="4"/>
  <c r="H52" i="4"/>
  <c r="H53" i="4"/>
  <c r="H54" i="4"/>
  <c r="BE47" i="4"/>
  <c r="BB47" i="4"/>
  <c r="AU47" i="4"/>
  <c r="AP47" i="4"/>
  <c r="AL47" i="4"/>
  <c r="AI47" i="4"/>
  <c r="AF47" i="4"/>
  <c r="AC47" i="4"/>
  <c r="Z47" i="4"/>
  <c r="V47" i="4"/>
  <c r="Q47" i="4"/>
  <c r="M47" i="4"/>
  <c r="BE23" i="4"/>
  <c r="BE24" i="4"/>
  <c r="BE25" i="4"/>
  <c r="BE26" i="4"/>
  <c r="BE27" i="4"/>
  <c r="BE28" i="4"/>
  <c r="BE82" i="4" s="1"/>
  <c r="BB23" i="4"/>
  <c r="BB24" i="4"/>
  <c r="BB25" i="4"/>
  <c r="BB26" i="4"/>
  <c r="BB27" i="4"/>
  <c r="AU23" i="4"/>
  <c r="AU24" i="4"/>
  <c r="AU25" i="4"/>
  <c r="AU26" i="4"/>
  <c r="AU27" i="4"/>
  <c r="AP23" i="4"/>
  <c r="AP24" i="4"/>
  <c r="AP25" i="4"/>
  <c r="AP26" i="4"/>
  <c r="AP27" i="4"/>
  <c r="AL24" i="4"/>
  <c r="AL25" i="4"/>
  <c r="AL26" i="4"/>
  <c r="AL80" i="4" s="1"/>
  <c r="AL27" i="4"/>
  <c r="AI23" i="4"/>
  <c r="AI24" i="4"/>
  <c r="AI25" i="4"/>
  <c r="AI26" i="4"/>
  <c r="AI27" i="4"/>
  <c r="AF23" i="4"/>
  <c r="AF24" i="4"/>
  <c r="AF25" i="4"/>
  <c r="AF26" i="4"/>
  <c r="AF27" i="4"/>
  <c r="AC23" i="4"/>
  <c r="AC24" i="4"/>
  <c r="AC25" i="4"/>
  <c r="AC26" i="4"/>
  <c r="AC27" i="4"/>
  <c r="Z23" i="4"/>
  <c r="Z24" i="4"/>
  <c r="Z25" i="4"/>
  <c r="Z26" i="4"/>
  <c r="Z27" i="4"/>
  <c r="V23" i="4"/>
  <c r="V24" i="4"/>
  <c r="V25" i="4"/>
  <c r="V26" i="4"/>
  <c r="V27" i="4"/>
  <c r="Q23" i="4"/>
  <c r="Q24" i="4"/>
  <c r="Q25" i="4"/>
  <c r="Q26" i="4"/>
  <c r="Q27" i="4"/>
  <c r="M23" i="4"/>
  <c r="M24" i="4"/>
  <c r="M25" i="4"/>
  <c r="M26" i="4"/>
  <c r="M27" i="4"/>
  <c r="M28" i="4"/>
  <c r="M82" i="4" s="1"/>
  <c r="H23" i="4"/>
  <c r="H24" i="4"/>
  <c r="H25" i="4"/>
  <c r="H26" i="4"/>
  <c r="H27" i="4"/>
  <c r="H28" i="4"/>
  <c r="H82" i="4" s="1"/>
  <c r="AU81" i="4" l="1"/>
  <c r="AF81" i="4"/>
  <c r="Q81" i="4"/>
  <c r="AC80" i="4"/>
  <c r="AP79" i="4"/>
  <c r="M80" i="4"/>
  <c r="AC79" i="4"/>
  <c r="BB80" i="4"/>
  <c r="M79" i="4"/>
  <c r="BE81" i="4"/>
  <c r="M81" i="4"/>
  <c r="AC81" i="4"/>
  <c r="Q79" i="4"/>
  <c r="AF79" i="4"/>
  <c r="H80" i="4"/>
  <c r="V80" i="4"/>
  <c r="AI80" i="4"/>
  <c r="BB79" i="4"/>
  <c r="BB81" i="4"/>
  <c r="Z80" i="4"/>
  <c r="H81" i="4"/>
  <c r="Z79" i="4"/>
  <c r="AU80" i="4"/>
  <c r="BE80" i="4"/>
  <c r="AL79" i="4"/>
  <c r="BE79" i="4"/>
  <c r="V81" i="4"/>
  <c r="AI81" i="4"/>
  <c r="H79" i="4"/>
  <c r="Z81" i="4"/>
  <c r="AL81" i="4"/>
  <c r="AP81" i="4"/>
  <c r="Q80" i="4"/>
  <c r="V79" i="4"/>
  <c r="AF80" i="4"/>
  <c r="AI79" i="4"/>
  <c r="AP80" i="4"/>
  <c r="AU79" i="4"/>
  <c r="J66" i="4"/>
  <c r="K66" i="4"/>
  <c r="L66" i="4"/>
  <c r="N66" i="4"/>
  <c r="O66" i="4"/>
  <c r="P66" i="4"/>
  <c r="I66" i="4"/>
  <c r="C66" i="4"/>
  <c r="D66" i="4"/>
  <c r="E66" i="4"/>
  <c r="F66" i="4"/>
  <c r="G66" i="4"/>
  <c r="R66" i="4"/>
  <c r="S66" i="4"/>
  <c r="T66" i="4"/>
  <c r="U66" i="4"/>
  <c r="W66" i="4"/>
  <c r="X66" i="4"/>
  <c r="Y66" i="4"/>
  <c r="AA66" i="4"/>
  <c r="AB66" i="4"/>
  <c r="AD66" i="4"/>
  <c r="AE66" i="4"/>
  <c r="AG66" i="4"/>
  <c r="AH66" i="4"/>
  <c r="AJ66" i="4"/>
  <c r="AK66" i="4"/>
  <c r="AM66" i="4"/>
  <c r="AN66" i="4"/>
  <c r="AO66" i="4"/>
  <c r="AQ66" i="4"/>
  <c r="AR66" i="4"/>
  <c r="AS66" i="4"/>
  <c r="AT66" i="4"/>
  <c r="AV66" i="4"/>
  <c r="AW66" i="4"/>
  <c r="AX66" i="4"/>
  <c r="AY66" i="4"/>
  <c r="AZ66" i="4"/>
  <c r="BA66" i="4"/>
  <c r="BC66" i="4"/>
  <c r="BD66" i="4"/>
  <c r="B66" i="4"/>
  <c r="BD41" i="4"/>
  <c r="BC41" i="4"/>
  <c r="BA41" i="4"/>
  <c r="AZ41" i="4"/>
  <c r="AY41" i="4"/>
  <c r="AX41" i="4"/>
  <c r="AW41" i="4"/>
  <c r="AV41" i="4"/>
  <c r="AT41" i="4"/>
  <c r="AS41" i="4"/>
  <c r="AR41" i="4"/>
  <c r="AQ41" i="4"/>
  <c r="AO41" i="4"/>
  <c r="AN41" i="4"/>
  <c r="AM41" i="4"/>
  <c r="AK41" i="4"/>
  <c r="AJ41" i="4"/>
  <c r="AH41" i="4"/>
  <c r="AG41" i="4"/>
  <c r="AE41" i="4"/>
  <c r="AD41" i="4"/>
  <c r="AB41" i="4"/>
  <c r="AA41" i="4"/>
  <c r="Y41" i="4"/>
  <c r="X41" i="4"/>
  <c r="W41" i="4"/>
  <c r="U41" i="4"/>
  <c r="T41" i="4"/>
  <c r="S41" i="4"/>
  <c r="R41" i="4"/>
  <c r="P41" i="4"/>
  <c r="O41" i="4"/>
  <c r="N41" i="4"/>
  <c r="L41" i="4"/>
  <c r="K41" i="4"/>
  <c r="J41" i="4"/>
  <c r="I41" i="4"/>
  <c r="C41" i="4"/>
  <c r="D41" i="4"/>
  <c r="E41" i="4"/>
  <c r="F41" i="4"/>
  <c r="G41" i="4"/>
  <c r="B41" i="4"/>
  <c r="V21" i="4"/>
  <c r="V22" i="4"/>
  <c r="V28" i="4"/>
  <c r="V82" i="4" s="1"/>
  <c r="V29" i="4"/>
  <c r="V83" i="4" s="1"/>
  <c r="V30" i="4"/>
  <c r="V31" i="4"/>
  <c r="V32" i="4"/>
  <c r="V33" i="4"/>
  <c r="V34" i="4"/>
  <c r="V35" i="4"/>
  <c r="V20" i="4"/>
  <c r="V74" i="4" s="1"/>
  <c r="V48" i="4"/>
  <c r="V49" i="4"/>
  <c r="V50" i="4"/>
  <c r="V77" i="4" s="1"/>
  <c r="V51" i="4"/>
  <c r="V78" i="4" s="1"/>
  <c r="V57" i="4"/>
  <c r="V58" i="4"/>
  <c r="V59" i="4"/>
  <c r="V60" i="4"/>
  <c r="AP57" i="4"/>
  <c r="AP58" i="4"/>
  <c r="AI48" i="4"/>
  <c r="Z57" i="4"/>
  <c r="Z58" i="4"/>
  <c r="V76" i="4" l="1"/>
  <c r="V75" i="4"/>
  <c r="V36" i="4"/>
  <c r="V66" i="4"/>
  <c r="V41" i="4"/>
  <c r="AC32" i="4"/>
  <c r="AL32" i="4"/>
  <c r="AL33" i="4"/>
  <c r="AL34" i="4"/>
  <c r="AP30" i="4"/>
  <c r="AP31" i="4"/>
  <c r="AP32" i="4"/>
  <c r="AP33" i="4"/>
  <c r="AP34" i="4"/>
  <c r="AU30" i="4"/>
  <c r="AU31" i="4"/>
  <c r="AU32" i="4"/>
  <c r="AU33" i="4"/>
  <c r="AU34" i="4"/>
  <c r="BB30" i="4"/>
  <c r="BB31" i="4"/>
  <c r="BB32" i="4"/>
  <c r="BB33" i="4"/>
  <c r="BB34" i="4"/>
  <c r="BE29" i="4"/>
  <c r="BE83" i="4" s="1"/>
  <c r="BE30" i="4"/>
  <c r="BE31" i="4"/>
  <c r="BE32" i="4"/>
  <c r="BE33" i="4"/>
  <c r="BE34" i="4"/>
  <c r="BE35" i="4"/>
  <c r="BE57" i="4"/>
  <c r="BE58" i="4"/>
  <c r="BE59" i="4"/>
  <c r="BB57" i="4"/>
  <c r="BB58" i="4"/>
  <c r="BB59" i="4"/>
  <c r="AU57" i="4"/>
  <c r="AU58" i="4"/>
  <c r="AU59" i="4"/>
  <c r="AP59" i="4"/>
  <c r="AL57" i="4"/>
  <c r="AL58" i="4"/>
  <c r="AL59" i="4"/>
  <c r="AL60" i="4"/>
  <c r="H57" i="4"/>
  <c r="H58" i="4"/>
  <c r="H59" i="4"/>
  <c r="M57" i="4"/>
  <c r="M58" i="4"/>
  <c r="M59" i="4"/>
  <c r="M60" i="4"/>
  <c r="Q57" i="4"/>
  <c r="Q58" i="4"/>
  <c r="Q59" i="4"/>
  <c r="Q60" i="4"/>
  <c r="Z59" i="4"/>
  <c r="AC57" i="4"/>
  <c r="AC58" i="4"/>
  <c r="AC59" i="4"/>
  <c r="AC60" i="4"/>
  <c r="AF57" i="4"/>
  <c r="AF58" i="4"/>
  <c r="AF59" i="4"/>
  <c r="AF60" i="4"/>
  <c r="AI57" i="4"/>
  <c r="AI58" i="4"/>
  <c r="AI59" i="4"/>
  <c r="AI60" i="4"/>
  <c r="AI32" i="4"/>
  <c r="AI33" i="4"/>
  <c r="AI34" i="4"/>
  <c r="AI35" i="4"/>
  <c r="AF32" i="4"/>
  <c r="AF33" i="4"/>
  <c r="AF34" i="4"/>
  <c r="AF35" i="4"/>
  <c r="Z32" i="4"/>
  <c r="Z33" i="4"/>
  <c r="Z34" i="4"/>
  <c r="Q32" i="4"/>
  <c r="Q33" i="4"/>
  <c r="Q34" i="4"/>
  <c r="Q35" i="4"/>
  <c r="M31" i="4"/>
  <c r="M32" i="4"/>
  <c r="M33" i="4"/>
  <c r="M34" i="4"/>
  <c r="H32" i="4"/>
  <c r="H33" i="4"/>
  <c r="H34" i="4"/>
  <c r="H35" i="4"/>
  <c r="BG34" i="4" l="1"/>
  <c r="I61" i="4"/>
  <c r="J61" i="4"/>
  <c r="K61" i="4"/>
  <c r="L61" i="4"/>
  <c r="N61" i="4"/>
  <c r="O61" i="4"/>
  <c r="P61" i="4"/>
  <c r="R61" i="4"/>
  <c r="S61" i="4"/>
  <c r="T61" i="4"/>
  <c r="U61" i="4"/>
  <c r="W61" i="4"/>
  <c r="X61" i="4"/>
  <c r="Y61" i="4"/>
  <c r="AA61" i="4"/>
  <c r="AB61" i="4"/>
  <c r="AD61" i="4"/>
  <c r="AE61" i="4"/>
  <c r="AG61" i="4"/>
  <c r="AH61" i="4"/>
  <c r="AJ61" i="4"/>
  <c r="AK61" i="4"/>
  <c r="AM61" i="4"/>
  <c r="AN61" i="4"/>
  <c r="AO61" i="4"/>
  <c r="AQ61" i="4"/>
  <c r="AR61" i="4"/>
  <c r="AS61" i="4"/>
  <c r="AT61" i="4"/>
  <c r="AV61" i="4"/>
  <c r="AW61" i="4"/>
  <c r="AX61" i="4"/>
  <c r="AY61" i="4"/>
  <c r="AZ61" i="4"/>
  <c r="BA61" i="4"/>
  <c r="BC61" i="4"/>
  <c r="BD61" i="4"/>
  <c r="I62" i="4"/>
  <c r="J62" i="4"/>
  <c r="K62" i="4"/>
  <c r="L62" i="4"/>
  <c r="N62" i="4"/>
  <c r="O62" i="4"/>
  <c r="P62" i="4"/>
  <c r="R62" i="4"/>
  <c r="S62" i="4"/>
  <c r="T62" i="4"/>
  <c r="U62" i="4"/>
  <c r="W62" i="4"/>
  <c r="X62" i="4"/>
  <c r="Y62" i="4"/>
  <c r="AA62" i="4"/>
  <c r="AB62" i="4"/>
  <c r="AD62" i="4"/>
  <c r="AE62" i="4"/>
  <c r="AG62" i="4"/>
  <c r="AG67" i="4" s="1"/>
  <c r="AH62" i="4"/>
  <c r="AH67" i="4" s="1"/>
  <c r="AJ62" i="4"/>
  <c r="AK62" i="4"/>
  <c r="AM62" i="4"/>
  <c r="AN62" i="4"/>
  <c r="AO62" i="4"/>
  <c r="AQ62" i="4"/>
  <c r="AR62" i="4"/>
  <c r="AS62" i="4"/>
  <c r="AT62" i="4"/>
  <c r="AV62" i="4"/>
  <c r="AW62" i="4"/>
  <c r="AX62" i="4"/>
  <c r="AY62" i="4"/>
  <c r="AZ62" i="4"/>
  <c r="BA62" i="4"/>
  <c r="BC62" i="4"/>
  <c r="BD62" i="4"/>
  <c r="C62" i="4"/>
  <c r="D62" i="4"/>
  <c r="E62" i="4"/>
  <c r="F62" i="4"/>
  <c r="G62" i="4"/>
  <c r="B62" i="4"/>
  <c r="C61" i="4"/>
  <c r="D61" i="4"/>
  <c r="E61" i="4"/>
  <c r="F61" i="4"/>
  <c r="G61" i="4"/>
  <c r="B61" i="4"/>
  <c r="BE60" i="4"/>
  <c r="BB60" i="4"/>
  <c r="AU60" i="4"/>
  <c r="AP60" i="4"/>
  <c r="Z60" i="4"/>
  <c r="H60" i="4"/>
  <c r="BE51" i="4"/>
  <c r="BE78" i="4" s="1"/>
  <c r="BB51" i="4"/>
  <c r="BB78" i="4" s="1"/>
  <c r="AU51" i="4"/>
  <c r="AU78" i="4" s="1"/>
  <c r="AP51" i="4"/>
  <c r="AP78" i="4" s="1"/>
  <c r="AL51" i="4"/>
  <c r="AL78" i="4" s="1"/>
  <c r="AI51" i="4"/>
  <c r="AI78" i="4" s="1"/>
  <c r="AF51" i="4"/>
  <c r="AF78" i="4" s="1"/>
  <c r="AC51" i="4"/>
  <c r="AC78" i="4" s="1"/>
  <c r="Z78" i="4"/>
  <c r="Q51" i="4"/>
  <c r="Q78" i="4" s="1"/>
  <c r="M51" i="4"/>
  <c r="M78" i="4" s="1"/>
  <c r="H51" i="4"/>
  <c r="H78" i="4" s="1"/>
  <c r="BE50" i="4"/>
  <c r="BE77" i="4" s="1"/>
  <c r="BB50" i="4"/>
  <c r="BB77" i="4" s="1"/>
  <c r="AU50" i="4"/>
  <c r="AU77" i="4" s="1"/>
  <c r="AP50" i="4"/>
  <c r="AP77" i="4" s="1"/>
  <c r="AL50" i="4"/>
  <c r="AL77" i="4" s="1"/>
  <c r="AI50" i="4"/>
  <c r="AI77" i="4" s="1"/>
  <c r="AF50" i="4"/>
  <c r="AF77" i="4" s="1"/>
  <c r="AC50" i="4"/>
  <c r="AC77" i="4" s="1"/>
  <c r="Z50" i="4"/>
  <c r="Z77" i="4" s="1"/>
  <c r="Q50" i="4"/>
  <c r="Q77" i="4" s="1"/>
  <c r="M50" i="4"/>
  <c r="M77" i="4" s="1"/>
  <c r="H50" i="4"/>
  <c r="H77" i="4" s="1"/>
  <c r="BE49" i="4"/>
  <c r="BB49" i="4"/>
  <c r="AU49" i="4"/>
  <c r="AP49" i="4"/>
  <c r="AL49" i="4"/>
  <c r="AI49" i="4"/>
  <c r="AF49" i="4"/>
  <c r="AC49" i="4"/>
  <c r="Z49" i="4"/>
  <c r="Q49" i="4"/>
  <c r="M49" i="4"/>
  <c r="H49" i="4"/>
  <c r="BB48" i="4"/>
  <c r="AU48" i="4"/>
  <c r="AP48" i="4"/>
  <c r="AF48" i="4"/>
  <c r="AC48" i="4"/>
  <c r="Z48" i="4"/>
  <c r="Q48" i="4"/>
  <c r="M48" i="4"/>
  <c r="H48" i="4"/>
  <c r="AI66" i="4"/>
  <c r="H47" i="4"/>
  <c r="H66" i="4" l="1"/>
  <c r="AP66" i="4"/>
  <c r="AC66" i="4"/>
  <c r="BB66" i="4"/>
  <c r="M66" i="4"/>
  <c r="AF66" i="4"/>
  <c r="AU66" i="4"/>
  <c r="Q62" i="4"/>
  <c r="Q66" i="4"/>
  <c r="V62" i="4"/>
  <c r="R67" i="4"/>
  <c r="Z66" i="4"/>
  <c r="AL66" i="4"/>
  <c r="BE66" i="4"/>
  <c r="V61" i="4"/>
  <c r="AX63" i="4"/>
  <c r="AS63" i="4"/>
  <c r="S63" i="4"/>
  <c r="AY67" i="4"/>
  <c r="AQ63" i="4"/>
  <c r="T63" i="4"/>
  <c r="BE62" i="4"/>
  <c r="BD67" i="4"/>
  <c r="BC63" i="4"/>
  <c r="N63" i="4"/>
  <c r="I63" i="4"/>
  <c r="AO67" i="4"/>
  <c r="AC61" i="4"/>
  <c r="BB62" i="4"/>
  <c r="AH63" i="4"/>
  <c r="Y63" i="4"/>
  <c r="D63" i="4"/>
  <c r="B63" i="4"/>
  <c r="BB61" i="4"/>
  <c r="AU61" i="4"/>
  <c r="AP61" i="4"/>
  <c r="AL62" i="4"/>
  <c r="AI61" i="4"/>
  <c r="AF61" i="4"/>
  <c r="Z62" i="4"/>
  <c r="R63" i="4"/>
  <c r="E63" i="4"/>
  <c r="C63" i="4"/>
  <c r="BC67" i="4"/>
  <c r="BE61" i="4"/>
  <c r="AT63" i="4"/>
  <c r="AU62" i="4"/>
  <c r="AP62" i="4"/>
  <c r="AN63" i="4"/>
  <c r="AM67" i="4"/>
  <c r="AL61" i="4"/>
  <c r="AI62" i="4"/>
  <c r="AI67" i="4" s="1"/>
  <c r="AF62" i="4"/>
  <c r="AC62" i="4"/>
  <c r="Z61" i="4"/>
  <c r="P63" i="4"/>
  <c r="Q61" i="4"/>
  <c r="M61" i="4"/>
  <c r="G63" i="4"/>
  <c r="H61" i="4"/>
  <c r="AT67" i="4"/>
  <c r="U67" i="4"/>
  <c r="K63" i="4"/>
  <c r="F63" i="4"/>
  <c r="F67" i="4"/>
  <c r="J63" i="4"/>
  <c r="M62" i="4"/>
  <c r="E67" i="4"/>
  <c r="H62" i="4"/>
  <c r="J67" i="4"/>
  <c r="AX67" i="4"/>
  <c r="U63" i="4"/>
  <c r="N67" i="4"/>
  <c r="K67" i="4"/>
  <c r="X63" i="4"/>
  <c r="AJ63" i="4"/>
  <c r="AE67" i="4"/>
  <c r="I67" i="4"/>
  <c r="AJ67" i="4"/>
  <c r="AS67" i="4"/>
  <c r="AW67" i="4"/>
  <c r="AG63" i="4"/>
  <c r="AW63" i="4"/>
  <c r="BA63" i="4"/>
  <c r="W67" i="4"/>
  <c r="B67" i="4"/>
  <c r="BD63" i="4"/>
  <c r="AY63" i="4"/>
  <c r="AV63" i="4"/>
  <c r="AZ63" i="4"/>
  <c r="AR63" i="4"/>
  <c r="AQ67" i="4"/>
  <c r="AM63" i="4"/>
  <c r="AN67" i="4"/>
  <c r="AO63" i="4"/>
  <c r="AK67" i="4"/>
  <c r="AK63" i="4"/>
  <c r="AD63" i="4"/>
  <c r="AD67" i="4"/>
  <c r="AE63" i="4"/>
  <c r="O63" i="4"/>
  <c r="AA67" i="4"/>
  <c r="AA63" i="4"/>
  <c r="AB63" i="4"/>
  <c r="W63" i="4"/>
  <c r="Y67" i="4"/>
  <c r="S67" i="4"/>
  <c r="O67" i="4"/>
  <c r="L63" i="4"/>
  <c r="C67" i="4"/>
  <c r="G67" i="4"/>
  <c r="AR67" i="4"/>
  <c r="P67" i="4"/>
  <c r="T67" i="4"/>
  <c r="X67" i="4"/>
  <c r="AV67" i="4"/>
  <c r="AZ67" i="4"/>
  <c r="AB67" i="4"/>
  <c r="BA67" i="4"/>
  <c r="D67" i="4"/>
  <c r="L67" i="4"/>
  <c r="AL75" i="4"/>
  <c r="AC21" i="4"/>
  <c r="AC75" i="4" s="1"/>
  <c r="AC29" i="4"/>
  <c r="AC83" i="4" s="1"/>
  <c r="AC30" i="4"/>
  <c r="AC31" i="4"/>
  <c r="AC33" i="4"/>
  <c r="AC35" i="4"/>
  <c r="AC22" i="4"/>
  <c r="AC76" i="4" s="1"/>
  <c r="AL67" i="4" l="1"/>
  <c r="AU67" i="4"/>
  <c r="AP63" i="4"/>
  <c r="Z67" i="4"/>
  <c r="AC67" i="4"/>
  <c r="BE67" i="4"/>
  <c r="BE63" i="4"/>
  <c r="AL63" i="4"/>
  <c r="Z63" i="4"/>
  <c r="AU63" i="4"/>
  <c r="AP67" i="4"/>
  <c r="BB63" i="4"/>
  <c r="M63" i="4"/>
  <c r="AI63" i="4"/>
  <c r="AF63" i="4"/>
  <c r="H67" i="4"/>
  <c r="H63" i="4"/>
  <c r="Q63" i="4"/>
  <c r="AF67" i="4"/>
  <c r="Q67" i="4"/>
  <c r="M67" i="4"/>
  <c r="AC63" i="4"/>
  <c r="AI75" i="4"/>
  <c r="AI22" i="4"/>
  <c r="AI76" i="4" s="1"/>
  <c r="AI28" i="4"/>
  <c r="AI82" i="4" s="1"/>
  <c r="AI29" i="4"/>
  <c r="AI83" i="4" s="1"/>
  <c r="AI30" i="4"/>
  <c r="AI31" i="4"/>
  <c r="AI20" i="4"/>
  <c r="AI74" i="4" s="1"/>
  <c r="AF21" i="4"/>
  <c r="AF75" i="4" s="1"/>
  <c r="AF22" i="4"/>
  <c r="AF76" i="4" s="1"/>
  <c r="AF28" i="4"/>
  <c r="AF82" i="4" s="1"/>
  <c r="AF29" i="4"/>
  <c r="AF83" i="4" s="1"/>
  <c r="AF30" i="4"/>
  <c r="AF31" i="4"/>
  <c r="AF20" i="4"/>
  <c r="AF74" i="4" s="1"/>
  <c r="H21" i="4"/>
  <c r="H75" i="4" s="1"/>
  <c r="BE21" i="4"/>
  <c r="BE75" i="4" s="1"/>
  <c r="BE22" i="4"/>
  <c r="BE76" i="4" s="1"/>
  <c r="BE20" i="4"/>
  <c r="BE74" i="4" s="1"/>
  <c r="BD36" i="4"/>
  <c r="BD37" i="4"/>
  <c r="BC37" i="4"/>
  <c r="BC36" i="4"/>
  <c r="AW36" i="4"/>
  <c r="AX36" i="4"/>
  <c r="AY36" i="4"/>
  <c r="AZ36" i="4"/>
  <c r="BA36" i="4"/>
  <c r="AW37" i="4"/>
  <c r="AX37" i="4"/>
  <c r="AY37" i="4"/>
  <c r="AZ37" i="4"/>
  <c r="BA37" i="4"/>
  <c r="AV37" i="4"/>
  <c r="AV36" i="4"/>
  <c r="BB21" i="4"/>
  <c r="BB75" i="4" s="1"/>
  <c r="BB22" i="4"/>
  <c r="BB76" i="4" s="1"/>
  <c r="BB28" i="4"/>
  <c r="BB82" i="4" s="1"/>
  <c r="BB29" i="4"/>
  <c r="BB83" i="4" s="1"/>
  <c r="BB35" i="4"/>
  <c r="BB20" i="4"/>
  <c r="BB74" i="4" s="1"/>
  <c r="AR36" i="4"/>
  <c r="AS36" i="4"/>
  <c r="AT36" i="4"/>
  <c r="AR37" i="4"/>
  <c r="AS37" i="4"/>
  <c r="AT37" i="4"/>
  <c r="AQ37" i="4"/>
  <c r="AQ36" i="4"/>
  <c r="AU21" i="4"/>
  <c r="AU75" i="4" s="1"/>
  <c r="AU76" i="4"/>
  <c r="AU29" i="4"/>
  <c r="AU83" i="4" s="1"/>
  <c r="AU35" i="4"/>
  <c r="AU20" i="4"/>
  <c r="AU74" i="4" s="1"/>
  <c r="AN36" i="4"/>
  <c r="AO36" i="4"/>
  <c r="AN37" i="4"/>
  <c r="AO37" i="4"/>
  <c r="AM37" i="4"/>
  <c r="AM36" i="4"/>
  <c r="AK36" i="4"/>
  <c r="AK37" i="4"/>
  <c r="AJ37" i="4"/>
  <c r="AJ36" i="4"/>
  <c r="AH37" i="4"/>
  <c r="AH36" i="4"/>
  <c r="AG37" i="4"/>
  <c r="AG36" i="4"/>
  <c r="AE37" i="4"/>
  <c r="AE42" i="4" s="1"/>
  <c r="AD37" i="4"/>
  <c r="AE36" i="4"/>
  <c r="AD36" i="4"/>
  <c r="AB36" i="4"/>
  <c r="AB37" i="4"/>
  <c r="AA37" i="4"/>
  <c r="AA36" i="4"/>
  <c r="Y36" i="4"/>
  <c r="Y37" i="4"/>
  <c r="X37" i="4"/>
  <c r="X36" i="4"/>
  <c r="W37" i="4"/>
  <c r="W36" i="4"/>
  <c r="Q21" i="4"/>
  <c r="Q75" i="4" s="1"/>
  <c r="Q22" i="4"/>
  <c r="Q76" i="4" s="1"/>
  <c r="Q28" i="4"/>
  <c r="Q82" i="4" s="1"/>
  <c r="Q29" i="4"/>
  <c r="Q83" i="4" s="1"/>
  <c r="Q30" i="4"/>
  <c r="Q31" i="4"/>
  <c r="Q20" i="4"/>
  <c r="Q74" i="4" s="1"/>
  <c r="R37" i="4"/>
  <c r="R36" i="4"/>
  <c r="U37" i="4"/>
  <c r="T37" i="4"/>
  <c r="S37" i="4"/>
  <c r="P37" i="4"/>
  <c r="O37" i="4"/>
  <c r="N37" i="4"/>
  <c r="L37" i="4"/>
  <c r="K37" i="4"/>
  <c r="J37" i="4"/>
  <c r="I37" i="4"/>
  <c r="G37" i="4"/>
  <c r="F37" i="4"/>
  <c r="E37" i="4"/>
  <c r="D37" i="4"/>
  <c r="C37" i="4"/>
  <c r="B37" i="4"/>
  <c r="U36" i="4"/>
  <c r="T36" i="4"/>
  <c r="S36" i="4"/>
  <c r="P36" i="4"/>
  <c r="O36" i="4"/>
  <c r="N36" i="4"/>
  <c r="L36" i="4"/>
  <c r="K36" i="4"/>
  <c r="J36" i="4"/>
  <c r="I36" i="4"/>
  <c r="G36" i="4"/>
  <c r="F36" i="4"/>
  <c r="E36" i="4"/>
  <c r="D36" i="4"/>
  <c r="C36" i="4"/>
  <c r="B36" i="4"/>
  <c r="AP35" i="4"/>
  <c r="AL35" i="4"/>
  <c r="Z35" i="4"/>
  <c r="M35" i="4"/>
  <c r="AL31" i="4"/>
  <c r="Z31" i="4"/>
  <c r="H31" i="4"/>
  <c r="AL30" i="4"/>
  <c r="Z30" i="4"/>
  <c r="M30" i="4"/>
  <c r="H30" i="4"/>
  <c r="AP29" i="4"/>
  <c r="AP83" i="4" s="1"/>
  <c r="AL29" i="4"/>
  <c r="AL83" i="4" s="1"/>
  <c r="Z29" i="4"/>
  <c r="M29" i="4"/>
  <c r="M83" i="4" s="1"/>
  <c r="H29" i="4"/>
  <c r="H83" i="4" s="1"/>
  <c r="AP28" i="4"/>
  <c r="AP82" i="4" s="1"/>
  <c r="AL28" i="4"/>
  <c r="AL82" i="4" s="1"/>
  <c r="Z28" i="4"/>
  <c r="Z82" i="4" s="1"/>
  <c r="AP22" i="4"/>
  <c r="AP76" i="4" s="1"/>
  <c r="AL22" i="4"/>
  <c r="AL76" i="4" s="1"/>
  <c r="Z22" i="4"/>
  <c r="Z76" i="4" s="1"/>
  <c r="M76" i="4"/>
  <c r="H22" i="4"/>
  <c r="H76" i="4" s="1"/>
  <c r="AP21" i="4"/>
  <c r="AP75" i="4" s="1"/>
  <c r="Z21" i="4"/>
  <c r="Z75" i="4" s="1"/>
  <c r="M21" i="4"/>
  <c r="M75" i="4" s="1"/>
  <c r="AP20" i="4"/>
  <c r="AP74" i="4" s="1"/>
  <c r="AL20" i="4"/>
  <c r="AL74" i="4" s="1"/>
  <c r="AC20" i="4"/>
  <c r="AC74" i="4" s="1"/>
  <c r="Z20" i="4"/>
  <c r="Z74" i="4" s="1"/>
  <c r="M20" i="4"/>
  <c r="M74" i="4" s="1"/>
  <c r="H20" i="4"/>
  <c r="H74" i="4" s="1"/>
  <c r="Z41" i="4" l="1"/>
  <c r="Z36" i="4"/>
  <c r="H41" i="4"/>
  <c r="H36" i="4"/>
  <c r="AL41" i="4"/>
  <c r="AL36" i="4"/>
  <c r="AU41" i="4"/>
  <c r="AU36" i="4"/>
  <c r="BE41" i="4"/>
  <c r="BE36" i="4"/>
  <c r="AI36" i="4"/>
  <c r="AI41" i="4"/>
  <c r="M36" i="4"/>
  <c r="M41" i="4"/>
  <c r="AP41" i="4"/>
  <c r="AP36" i="4"/>
  <c r="Q41" i="4"/>
  <c r="Q36" i="4"/>
  <c r="AF41" i="4"/>
  <c r="AF36" i="4"/>
  <c r="BB36" i="4"/>
  <c r="BB41" i="4"/>
  <c r="AC36" i="4"/>
  <c r="AC41" i="4"/>
  <c r="AS38" i="4"/>
  <c r="AS70" i="4" s="1"/>
  <c r="AV38" i="4"/>
  <c r="AV70" i="4" s="1"/>
  <c r="AI37" i="4"/>
  <c r="Q37" i="4"/>
  <c r="AW38" i="4"/>
  <c r="AW45" i="7" s="1"/>
  <c r="BD38" i="4"/>
  <c r="BD70" i="4" s="1"/>
  <c r="BB37" i="4"/>
  <c r="BA42" i="4"/>
  <c r="AF37" i="4"/>
  <c r="AG42" i="4" s="1"/>
  <c r="AP37" i="4"/>
  <c r="AC37" i="4"/>
  <c r="BC38" i="4"/>
  <c r="BC70" i="4" s="1"/>
  <c r="AZ38" i="4"/>
  <c r="AZ70" i="4" s="1"/>
  <c r="AX42" i="4"/>
  <c r="AX38" i="4"/>
  <c r="AX70" i="4" s="1"/>
  <c r="AU37" i="4"/>
  <c r="AL37" i="4"/>
  <c r="AG38" i="4"/>
  <c r="AW42" i="4"/>
  <c r="Z37" i="4"/>
  <c r="AQ38" i="4"/>
  <c r="AQ70" i="4" s="1"/>
  <c r="AQ32" i="7" s="1"/>
  <c r="BF32" i="7" s="1"/>
  <c r="BH32" i="7" s="1"/>
  <c r="AV42" i="4"/>
  <c r="AQ42" i="4"/>
  <c r="AS42" i="4"/>
  <c r="R38" i="4"/>
  <c r="R41" i="7" s="1"/>
  <c r="AO38" i="4"/>
  <c r="AO70" i="4" s="1"/>
  <c r="B42" i="4"/>
  <c r="E38" i="4"/>
  <c r="E49" i="7" s="1"/>
  <c r="J38" i="4"/>
  <c r="J49" i="7" s="1"/>
  <c r="AJ38" i="4"/>
  <c r="B38" i="4"/>
  <c r="F38" i="4"/>
  <c r="F70" i="4" s="1"/>
  <c r="AD38" i="4"/>
  <c r="AD45" i="7" s="1"/>
  <c r="AE38" i="4"/>
  <c r="AE70" i="4" s="1"/>
  <c r="AE30" i="7" s="1"/>
  <c r="AN38" i="4"/>
  <c r="AN70" i="4" s="1"/>
  <c r="AN34" i="7" s="1"/>
  <c r="AY38" i="4"/>
  <c r="AY70" i="4" s="1"/>
  <c r="AY34" i="7" s="1"/>
  <c r="J42" i="4"/>
  <c r="X38" i="4"/>
  <c r="X55" i="7" s="1"/>
  <c r="AN42" i="4"/>
  <c r="F42" i="4"/>
  <c r="AR42" i="4"/>
  <c r="T42" i="4"/>
  <c r="AJ42" i="4"/>
  <c r="AO42" i="4"/>
  <c r="K42" i="4"/>
  <c r="AA42" i="4"/>
  <c r="W42" i="4"/>
  <c r="U38" i="4"/>
  <c r="U70" i="4" s="1"/>
  <c r="U42" i="4"/>
  <c r="T38" i="4"/>
  <c r="T41" i="7" s="1"/>
  <c r="P42" i="4"/>
  <c r="P38" i="4"/>
  <c r="P49" i="7" s="1"/>
  <c r="O38" i="4"/>
  <c r="N41" i="7" s="1"/>
  <c r="N42" i="4"/>
  <c r="L42" i="4"/>
  <c r="K38" i="4"/>
  <c r="K70" i="4" s="1"/>
  <c r="D42" i="4"/>
  <c r="C42" i="4"/>
  <c r="G42" i="4"/>
  <c r="I42" i="4"/>
  <c r="S42" i="4"/>
  <c r="AH42" i="4"/>
  <c r="AM42" i="4"/>
  <c r="C38" i="4"/>
  <c r="C49" i="7" s="1"/>
  <c r="G38" i="4"/>
  <c r="G49" i="7" s="1"/>
  <c r="L38" i="4"/>
  <c r="L41" i="7" s="1"/>
  <c r="AA38" i="4"/>
  <c r="AA51" i="7" s="1"/>
  <c r="AR38" i="4"/>
  <c r="AR45" i="7" s="1"/>
  <c r="BA38" i="4"/>
  <c r="BA70" i="4" s="1"/>
  <c r="AZ42" i="4"/>
  <c r="E42" i="4"/>
  <c r="O42" i="4"/>
  <c r="X42" i="4"/>
  <c r="AD42" i="4"/>
  <c r="AT42" i="4"/>
  <c r="D38" i="4"/>
  <c r="D49" i="7" s="1"/>
  <c r="I38" i="4"/>
  <c r="I70" i="4" s="1"/>
  <c r="N38" i="4"/>
  <c r="S38" i="4"/>
  <c r="S70" i="4" s="1"/>
  <c r="W38" i="4"/>
  <c r="W45" i="7" s="1"/>
  <c r="AH38" i="4"/>
  <c r="AH55" i="7" s="1"/>
  <c r="AM38" i="4"/>
  <c r="AM70" i="4" s="1"/>
  <c r="AT38" i="4"/>
  <c r="AT45" i="7" s="1"/>
  <c r="AY42" i="4"/>
  <c r="H37" i="4"/>
  <c r="M37" i="4"/>
  <c r="B70" i="4" l="1"/>
  <c r="B55" i="7"/>
  <c r="B49" i="7"/>
  <c r="N70" i="4"/>
  <c r="O45" i="7"/>
  <c r="N51" i="7"/>
  <c r="BF51" i="7" s="1"/>
  <c r="BH51" i="7" s="1"/>
  <c r="AJ70" i="4"/>
  <c r="AJ55" i="7"/>
  <c r="AJ45" i="7"/>
  <c r="AG70" i="4"/>
  <c r="AG30" i="7" s="1"/>
  <c r="AG55" i="7"/>
  <c r="AG45" i="7"/>
  <c r="Q42" i="4"/>
  <c r="AC42" i="4"/>
  <c r="W70" i="4"/>
  <c r="C70" i="4"/>
  <c r="J70" i="4"/>
  <c r="J30" i="7" s="1"/>
  <c r="R70" i="4"/>
  <c r="AA70" i="4"/>
  <c r="AA33" i="7" s="1"/>
  <c r="E70" i="4"/>
  <c r="T70" i="4"/>
  <c r="T31" i="7" s="1"/>
  <c r="AH70" i="4"/>
  <c r="G70" i="4"/>
  <c r="O70" i="4"/>
  <c r="X70" i="4"/>
  <c r="X34" i="7" s="1"/>
  <c r="D70" i="4"/>
  <c r="AR70" i="4"/>
  <c r="P70" i="4"/>
  <c r="AT70" i="4"/>
  <c r="L70" i="4"/>
  <c r="L30" i="7" s="1"/>
  <c r="AD70" i="4"/>
  <c r="AW70" i="4"/>
  <c r="AI42" i="4"/>
  <c r="AI38" i="4"/>
  <c r="AI70" i="4" s="1"/>
  <c r="AL38" i="4"/>
  <c r="AL70" i="4" s="1"/>
  <c r="Z38" i="4"/>
  <c r="Z70" i="4" s="1"/>
  <c r="M42" i="4"/>
  <c r="H38" i="4"/>
  <c r="H70" i="4" s="1"/>
  <c r="BB38" i="4"/>
  <c r="BB70" i="4" s="1"/>
  <c r="AP42" i="4"/>
  <c r="AP38" i="4"/>
  <c r="AP70" i="4" s="1"/>
  <c r="Z42" i="4"/>
  <c r="H42" i="4"/>
  <c r="AU38" i="4"/>
  <c r="AU70" i="4" s="1"/>
  <c r="AL42" i="4"/>
  <c r="BC42" i="4"/>
  <c r="AB38" i="4"/>
  <c r="AB41" i="7" s="1"/>
  <c r="BF41" i="7" s="1"/>
  <c r="BH41" i="7" s="1"/>
  <c r="AU42" i="4"/>
  <c r="AK42" i="4"/>
  <c r="R42" i="4"/>
  <c r="AK38" i="4"/>
  <c r="AK55" i="7" s="1"/>
  <c r="AB42" i="4"/>
  <c r="Y42" i="4"/>
  <c r="Y38" i="4"/>
  <c r="Y70" i="4" s="1"/>
  <c r="AF38" i="4"/>
  <c r="AF70" i="4" s="1"/>
  <c r="AC38" i="4"/>
  <c r="AC70" i="4" s="1"/>
  <c r="BD42" i="4"/>
  <c r="Q38" i="4"/>
  <c r="Q70" i="4" s="1"/>
  <c r="M38" i="4"/>
  <c r="M70" i="4" s="1"/>
  <c r="N30" i="7" l="1"/>
  <c r="BF30" i="7" s="1"/>
  <c r="BH30" i="7" s="1"/>
  <c r="N33" i="7"/>
  <c r="P31" i="7"/>
  <c r="BF31" i="7" s="1"/>
  <c r="BH31" i="7" s="1"/>
  <c r="P34" i="7"/>
  <c r="BF34" i="7" s="1"/>
  <c r="BH34" i="7" s="1"/>
  <c r="BF55" i="7"/>
  <c r="BH55" i="7" s="1"/>
  <c r="BF45" i="7"/>
  <c r="BH45" i="7" s="1"/>
  <c r="AK70" i="4"/>
  <c r="AB70" i="4"/>
  <c r="AB33" i="7" s="1"/>
  <c r="BF33" i="7" l="1"/>
  <c r="BH33" i="7" s="1"/>
  <c r="AF42" i="4"/>
  <c r="BE37" i="4"/>
  <c r="BE38" i="4" l="1"/>
  <c r="BE70" i="4" s="1"/>
  <c r="BE42" i="4"/>
  <c r="V63" i="4" l="1"/>
  <c r="BG20" i="4"/>
  <c r="BH20" i="4" s="1"/>
  <c r="BG28" i="4"/>
  <c r="BG29" i="4"/>
  <c r="BG32" i="4"/>
  <c r="BG33" i="4"/>
  <c r="BG31" i="4"/>
  <c r="BG21" i="4"/>
  <c r="BG30" i="4"/>
  <c r="BG35" i="4"/>
  <c r="BG22" i="4"/>
  <c r="V37" i="4"/>
  <c r="V38" i="4" s="1"/>
  <c r="V70" i="4" l="1"/>
  <c r="V42" i="4"/>
</calcChain>
</file>

<file path=xl/sharedStrings.xml><?xml version="1.0" encoding="utf-8"?>
<sst xmlns="http://schemas.openxmlformats.org/spreadsheetml/2006/main" count="949" uniqueCount="403">
  <si>
    <t>EP 2.1.1—Identify as a professional social worker and conduct oneself accordingly.</t>
  </si>
  <si>
    <t>1. advocate for client access to the services of social work</t>
  </si>
  <si>
    <t>EP 2.1.3—Apply critical thinking to inform and communicate professional judgments</t>
  </si>
  <si>
    <t>13. demonstrate effective oral and written communication in working with individuals, families, groups, organizations, communities, and colleagues.</t>
  </si>
  <si>
    <t>12. analyze models of assessment, prevention, intervention, and evaluation</t>
  </si>
  <si>
    <t xml:space="preserve">11. distinguish, appraise, and integrate multiple sources of knowledge, including research-based knowledge, and practice wisdom </t>
  </si>
  <si>
    <t>10. apply strategies of ethical reasoning to arrive at principled decisions.</t>
  </si>
  <si>
    <t>9. tolerate ambiguity in resolving ethical conflicts</t>
  </si>
  <si>
    <t>14. recognize the extent to which a culture’s structures and values may oppress, marginalize, alienate, or create or enhance privilege and power</t>
  </si>
  <si>
    <t>15. gain sufficient self-awareness to eliminate the influence of personal biases and values in working with diverse groups</t>
  </si>
  <si>
    <t>16. recognize and communicate their understanding of the importance of difference in shaping life experiences</t>
  </si>
  <si>
    <t>17.   view themselves as learners and engage those with whom they work as informants</t>
  </si>
  <si>
    <t>18. understand the forms and mechanisms of oppression and discrimination</t>
  </si>
  <si>
    <t>19. advocate for human rights and social and economic justice</t>
  </si>
  <si>
    <t>20. engage in practices that advance social and economic justice.</t>
  </si>
  <si>
    <t>21. use practice experience to inform scientific inquiry</t>
  </si>
  <si>
    <t>22. use research evidence to inform practice.</t>
  </si>
  <si>
    <t>EP 2.1.7—Apply knowledge of human behavior and the social environment.</t>
  </si>
  <si>
    <t>23. utilize conceptual frameworks to guide the processes of assessment, intervention, and evaluation</t>
  </si>
  <si>
    <t>24. critique and apply knowledge to understand person and environment</t>
  </si>
  <si>
    <t>EP 2.1.8—  Engage in policy practice to advance social and economic well-being and to deliver effective social work services.</t>
  </si>
  <si>
    <t>25.  analyze, formulate, and advocate for policies that advance social well-being</t>
  </si>
  <si>
    <t>26.   collaborate with colleagues and clients for effective policy action</t>
  </si>
  <si>
    <t>EP 2.1.9—Respond to contexts that shape practice.</t>
  </si>
  <si>
    <t>27. continuously discover, appraise, and attend to changing locales, populations, scientific and technological developments, and emerging societal trends to provide relevant services</t>
  </si>
  <si>
    <t>28. provide leadership in promoting sustainable changes in service delivery and practice to improve the quality of social services</t>
  </si>
  <si>
    <t>EP 2.1.10(a)-(d) Engage, assess, intervene, and evaluate with individuals, families, groups, organizations, and communities.</t>
  </si>
  <si>
    <t>29. substantively and affectively prepare for action with individuals, families, groups, organizations, and communities</t>
  </si>
  <si>
    <t>32. collect, organize, and interpret client data</t>
  </si>
  <si>
    <t>34. develop mutually agreed-on intervention goals and objectives; and</t>
  </si>
  <si>
    <t>44. Students will articulate the  relationship between two Wesleyan principles and core SWK values</t>
  </si>
  <si>
    <t xml:space="preserve">43.  Christians who are professional social workers are able to describe and model servant leadership </t>
  </si>
  <si>
    <t>30.  use empathy and other interpersonal skills</t>
  </si>
  <si>
    <t>31.  develop a mutually agreed-on focus of work and desired outcomes.</t>
  </si>
  <si>
    <t>33.  assess client strengths and limitations</t>
  </si>
  <si>
    <t>35. select appropriate intervention strategies</t>
  </si>
  <si>
    <t>36.  initiate actions to achieve organizational goals</t>
  </si>
  <si>
    <t>37.  implement prevention interventions that enhance client capacities;</t>
  </si>
  <si>
    <t>38. help clients resolve problems;</t>
  </si>
  <si>
    <t>39.  negotiate, mediate, and advocate for clients</t>
  </si>
  <si>
    <t>40.  facilitate transitions and endings</t>
  </si>
  <si>
    <t>ID</t>
  </si>
  <si>
    <t>IIIC</t>
  </si>
  <si>
    <t>IB</t>
  </si>
  <si>
    <t>IC</t>
  </si>
  <si>
    <t>IIC</t>
  </si>
  <si>
    <t>II A &amp; C</t>
  </si>
  <si>
    <t>IIIA</t>
  </si>
  <si>
    <t>I c &amp; IIIB</t>
  </si>
  <si>
    <t>7. recognize and manage personal values in a way that allows professional values to guide practice</t>
  </si>
  <si>
    <t>2. practice personal reflection and self-correction to assure continual professional development</t>
  </si>
  <si>
    <t>3.  attend to professional roles and boundaries</t>
  </si>
  <si>
    <t>4.  demonstrate professional demeanor in behavior, appearance, and communication;</t>
  </si>
  <si>
    <t>5. engage in career-long learning</t>
  </si>
  <si>
    <t>6.  Use supervision and Consultation</t>
  </si>
  <si>
    <t>ILO  I</t>
  </si>
  <si>
    <t xml:space="preserve"> </t>
  </si>
  <si>
    <t>Learning informed by faith in Christ: Members of the PLNU community will display openness to new knowledge and perspectives, think critically, analytically and creatively, and will communicate effectively.</t>
  </si>
  <si>
    <t>Learning informed by faith:</t>
  </si>
  <si>
    <t>B</t>
  </si>
  <si>
    <t>A</t>
  </si>
  <si>
    <t>Integrate faith and professional knowledge</t>
  </si>
  <si>
    <t>Open to diverse pespectives and new information</t>
  </si>
  <si>
    <t>C</t>
  </si>
  <si>
    <t>Employ critical thinking</t>
  </si>
  <si>
    <t>Components</t>
  </si>
  <si>
    <t>engage in commmunity</t>
  </si>
  <si>
    <t xml:space="preserve">C </t>
  </si>
  <si>
    <t>ILO III</t>
  </si>
  <si>
    <t>ILO II</t>
  </si>
  <si>
    <t>Serving, in a context of faith: members of the PLNU community will engage in actons that refelct Christian discipleship in a context of communcal service and collective responsibility, serving locally and globally.</t>
  </si>
  <si>
    <t>demonstrate god-inspired development</t>
  </si>
  <si>
    <t>living gracefully</t>
  </si>
  <si>
    <t>Serving in context of faith</t>
  </si>
  <si>
    <t>service to others</t>
  </si>
  <si>
    <t>behave as reflection of disciple</t>
  </si>
  <si>
    <t>engage in service and collective responsibility</t>
  </si>
  <si>
    <t>IB, IIB</t>
  </si>
  <si>
    <t>II C</t>
  </si>
  <si>
    <t>I B,C</t>
  </si>
  <si>
    <t>IIA, IIIA</t>
  </si>
  <si>
    <t>IIB, IIIC</t>
  </si>
  <si>
    <t>IB, IIIC</t>
  </si>
  <si>
    <t>IIIB, C</t>
  </si>
  <si>
    <t>IIC, IIIA</t>
  </si>
  <si>
    <t>I B, C</t>
  </si>
  <si>
    <t>II B,C  IIIC</t>
  </si>
  <si>
    <t>II A,C</t>
  </si>
  <si>
    <t>IB, IIIB,C</t>
  </si>
  <si>
    <t>IIC, IIIC</t>
  </si>
  <si>
    <t>IB, IIB, IIIC</t>
  </si>
  <si>
    <t>IIA</t>
  </si>
  <si>
    <t>IIB</t>
  </si>
  <si>
    <t>IB, IIB, IIIA</t>
  </si>
  <si>
    <t>I B-D</t>
  </si>
  <si>
    <t>IIIB,C</t>
  </si>
  <si>
    <t>IIB, IIIB</t>
  </si>
  <si>
    <t>II B,C</t>
  </si>
  <si>
    <t>IIIA, B,C</t>
  </si>
  <si>
    <t>E. Professionally engages individuals.</t>
  </si>
  <si>
    <t>F. Comfortable working with families.</t>
  </si>
  <si>
    <t>G. Participates well in group activities.</t>
  </si>
  <si>
    <t>K. Identifies with the social work profession.</t>
  </si>
  <si>
    <t>L. Uses appropriate professional tools and techniques.</t>
  </si>
  <si>
    <t>M. Demonstrates knowledge of all forms of discrimination (race, class, sex, etc).</t>
  </si>
  <si>
    <t>O. Supports the belief that people have the right to equal access to resources, and services.</t>
  </si>
  <si>
    <t>P. Participates in providing opportunities for people to accomplish life tasks, to alleviate distress, and to realize their aspirations and values in relation to themselves, the rights of others, the general welfare, and social justice.</t>
  </si>
  <si>
    <t>R. Demonstrates a knowledge of social services and programs available to the persons served by the agency</t>
  </si>
  <si>
    <t>U. Employs an ethnic-sensitive generalist practice with diverse and oppressed populations.  These include women, persons with differing life styles, persons of different ages, of different racial or ethnic groups, and in diverse geographical areas.</t>
  </si>
  <si>
    <t>V. Assists and empowers all people to develop and use problem solving, coping and networking capacities.</t>
  </si>
  <si>
    <t>X. Demonstrates and understanding of the integration of the Christian perspective with the professional values and ethics of social work.</t>
  </si>
  <si>
    <t>Y. Functions within the agency structure, policies and procedures and identifies appropriately with the setting and its objective.</t>
  </si>
  <si>
    <t>Z. Engages in and maintains appropriate working relationships with persons served by the agency and with relevant resource persons.</t>
  </si>
  <si>
    <t>AD. Demonstrates ability to be self-evaluating, to assess own practice behaviors and skills, and participate in the evaluation of the effectiveness of intervention strategies used in his/her own practice. Completes tasks on learning plan.</t>
  </si>
  <si>
    <t>AG. Is a self-starter and functions autonomously in areas of competency. Requires minimum supervision in regular duties.</t>
  </si>
  <si>
    <t>AH. Employs a planned change approach reflecting assessment, goal setting, alternative options, alternative strategies, and evaluation.</t>
  </si>
  <si>
    <t>AI. Expresses ideas, opinions, thoughts and observations clearly and directly orally and in writing.</t>
  </si>
  <si>
    <t>AJ. Completes readings and reports as assigned and uses time productively in completing tasks.</t>
  </si>
  <si>
    <t>AL. Demonstrates a beginning understanding of the process of planning, development, and implementation of the social policies, services, and programs and the ways these may be changed through legislative advocacy, lobbying and other forms of social and political action.</t>
  </si>
  <si>
    <t>AM. Demonstrates a beginning level of competency in statistical and research methods of evaluating practice, the development of programs and services.</t>
  </si>
  <si>
    <t>AN. Links practice with research and understands the need for continued development and testing of professional knowledge and skills for the continued development of  the profession.</t>
  </si>
  <si>
    <t>Growing in a Christ-centered faith community: Members of the PLNU community will demonstrate God-inspired development and understanding of others, living gracefully within complesx environmental and social contexts.</t>
  </si>
  <si>
    <t>GOALS</t>
  </si>
  <si>
    <t>ILO s and CSWE Competencies</t>
  </si>
  <si>
    <t>CSWE 1-10 Area</t>
  </si>
  <si>
    <t>PROFESSIONALISM</t>
  </si>
  <si>
    <t>Ethical Practice</t>
  </si>
  <si>
    <t>Thinking Critically</t>
  </si>
  <si>
    <t>Cultural Competence</t>
  </si>
  <si>
    <t>Social Justice</t>
  </si>
  <si>
    <t>Evidence-based Practice</t>
  </si>
  <si>
    <t>Systems Perspective</t>
  </si>
  <si>
    <t>Aware Policy &amp; Macro</t>
  </si>
  <si>
    <t>Effectice Service Delivery</t>
  </si>
  <si>
    <t>Service as Expression of Faith</t>
  </si>
  <si>
    <t>CSWE Category Description</t>
  </si>
  <si>
    <t>EP 2.1.2—Apply social work ethical principles to guide professional practice.</t>
  </si>
  <si>
    <t>EP 2.1.4—Engage diversity and difference in practice.</t>
  </si>
  <si>
    <t>EP 2.1.5—Advance human rights and social and economic justice.</t>
  </si>
  <si>
    <t>EP 2.1.6—Engage in research-informed practice and practice-informed research.</t>
  </si>
  <si>
    <t>EP 2.1.10(a)  Engage with individuals, families, groups, organizations, and communities.</t>
  </si>
  <si>
    <t>EP 2.1.10(b) Assess individuals, families, groups, organizations, and communities.</t>
  </si>
  <si>
    <t>EP 2.1.10  (c and d) Intervene and evaluate interventions with individuals, families, groups, organizations, and communities.</t>
  </si>
  <si>
    <t>CSWE behaviors</t>
  </si>
  <si>
    <t>2.1.1.1</t>
  </si>
  <si>
    <t>2.1.1.2</t>
  </si>
  <si>
    <t>2.1.1.3</t>
  </si>
  <si>
    <t>2.1.1.4</t>
  </si>
  <si>
    <t>2.1.1.5</t>
  </si>
  <si>
    <t>2.1.1.6</t>
  </si>
  <si>
    <t>2.1.2.1</t>
  </si>
  <si>
    <t>2.1.2.2</t>
  </si>
  <si>
    <t>2.1.2.3</t>
  </si>
  <si>
    <t>2.1.3.1</t>
  </si>
  <si>
    <t>2.1.3.2</t>
  </si>
  <si>
    <t>2.1.3.3</t>
  </si>
  <si>
    <t>2.1.4.1</t>
  </si>
  <si>
    <t>2.1.4.2</t>
  </si>
  <si>
    <t>2.1.4.5</t>
  </si>
  <si>
    <t>2.1.4.6</t>
  </si>
  <si>
    <t>2.1.5.1</t>
  </si>
  <si>
    <t>2.1.5.2</t>
  </si>
  <si>
    <t>2.1.5.3</t>
  </si>
  <si>
    <t>2.1.6.1</t>
  </si>
  <si>
    <t>2.1.6.2</t>
  </si>
  <si>
    <t>2.1.7.1</t>
  </si>
  <si>
    <t>2.1.7.2</t>
  </si>
  <si>
    <t>2.1.8.1</t>
  </si>
  <si>
    <t>2.1.8.2</t>
  </si>
  <si>
    <t>2.1.9.1</t>
  </si>
  <si>
    <t>2.1.9.2</t>
  </si>
  <si>
    <t>2.1.10 a.1</t>
  </si>
  <si>
    <t>2.1.10 a.3</t>
  </si>
  <si>
    <t>2.1.10 a.4</t>
  </si>
  <si>
    <t>2.1.10 b.1</t>
  </si>
  <si>
    <t>2.1.10 b.2</t>
  </si>
  <si>
    <t>2.1.10 b.3</t>
  </si>
  <si>
    <t>2.1.10 b.4</t>
  </si>
  <si>
    <t>2.1.10 c.1</t>
  </si>
  <si>
    <t>2.1.10 c.2</t>
  </si>
  <si>
    <t>2.1.10 c.3</t>
  </si>
  <si>
    <t>2.1.10 c .4</t>
  </si>
  <si>
    <t>2.1.10 c.5</t>
  </si>
  <si>
    <t>2.1.10 d .1</t>
  </si>
  <si>
    <t>PLNU 2.1.11.1</t>
  </si>
  <si>
    <t>PLNU 2.1.11.2</t>
  </si>
  <si>
    <t>CSWE EPAS - PLNU Behavior #</t>
  </si>
  <si>
    <t xml:space="preserve">PLNU ILO </t>
  </si>
  <si>
    <t>IIIB</t>
  </si>
  <si>
    <t>2C. Demonstration of competence in the concrete practice of professional skills, especially those skills required by CSWE of a “generalist practitioner”</t>
  </si>
  <si>
    <r>
      <t xml:space="preserve">1. Demonstrate understanding of integrated body of </t>
    </r>
    <r>
      <rPr>
        <b/>
        <sz val="11"/>
        <color rgb="FF3D3D3D"/>
        <rFont val="Tahoma"/>
        <family val="2"/>
      </rPr>
      <t>knowledge</t>
    </r>
    <r>
      <rPr>
        <sz val="11"/>
        <color rgb="FF3D3D3D"/>
        <rFont val="Tahoma"/>
        <family val="2"/>
      </rPr>
      <t xml:space="preserve"> required of a “generalist practitioner” as defined by the Council on Social Work Education.</t>
    </r>
  </si>
  <si>
    <r>
      <t xml:space="preserve">2. Engage in professional practice that is guided by </t>
    </r>
    <r>
      <rPr>
        <b/>
        <sz val="11"/>
        <color rgb="FF3D3D3D"/>
        <rFont val="Tahoma"/>
        <family val="2"/>
      </rPr>
      <t>values and ethics</t>
    </r>
    <r>
      <rPr>
        <sz val="11"/>
        <color rgb="FF3D3D3D"/>
        <rFont val="Tahoma"/>
        <family val="2"/>
      </rPr>
      <t xml:space="preserve"> and inspired by</t>
    </r>
    <r>
      <rPr>
        <b/>
        <sz val="11"/>
        <color rgb="FF3D3D3D"/>
        <rFont val="Tahoma"/>
        <family val="2"/>
      </rPr>
      <t xml:space="preserve"> faith:</t>
    </r>
  </si>
  <si>
    <r>
      <t xml:space="preserve">2A. Possess a command of the </t>
    </r>
    <r>
      <rPr>
        <b/>
        <sz val="11"/>
        <color rgb="FF3D3D3D"/>
        <rFont val="Tahoma"/>
        <family val="2"/>
      </rPr>
      <t>professional values and ethics</t>
    </r>
    <r>
      <rPr>
        <sz val="11"/>
        <color rgb="FF3D3D3D"/>
        <rFont val="Tahoma"/>
        <family val="2"/>
      </rPr>
      <t xml:space="preserve"> required of a “generalist practitioner”</t>
    </r>
  </si>
  <si>
    <r>
      <t xml:space="preserve">2B. Demonstration of an </t>
    </r>
    <r>
      <rPr>
        <b/>
        <sz val="11"/>
        <color rgb="FF3D3D3D"/>
        <rFont val="Tahoma"/>
        <family val="2"/>
      </rPr>
      <t>awareness of the influence of Christian and Wesleyan perspectives</t>
    </r>
    <r>
      <rPr>
        <sz val="11"/>
        <color rgb="FF3D3D3D"/>
        <rFont val="Tahoma"/>
        <family val="2"/>
      </rPr>
      <t xml:space="preserve"> on social work practice</t>
    </r>
  </si>
  <si>
    <r>
      <t xml:space="preserve">2D. Demonstrate </t>
    </r>
    <r>
      <rPr>
        <b/>
        <sz val="11"/>
        <color rgb="FF3D3D3D"/>
        <rFont val="Tahoma"/>
        <family val="2"/>
      </rPr>
      <t>professional competency as defined by CSWE</t>
    </r>
  </si>
  <si>
    <r>
      <t xml:space="preserve">3. Possess the capacity to </t>
    </r>
    <r>
      <rPr>
        <b/>
        <sz val="11"/>
        <color rgb="FF3D3D3D"/>
        <rFont val="Tahoma"/>
        <family val="2"/>
      </rPr>
      <t>transition to careers and/or graduate education</t>
    </r>
    <r>
      <rPr>
        <sz val="11"/>
        <color rgb="FF3D3D3D"/>
        <rFont val="Tahoma"/>
        <family val="2"/>
      </rPr>
      <t xml:space="preserve"> in social work</t>
    </r>
  </si>
  <si>
    <t>PLNU CORE COMPETENCIES</t>
  </si>
  <si>
    <t>PLNU Behavior #</t>
  </si>
  <si>
    <t>Information Literacy</t>
  </si>
  <si>
    <t>Quantitative reasoning</t>
  </si>
  <si>
    <t>Critical thinking (CT)</t>
  </si>
  <si>
    <t>Written Competency (WC)</t>
  </si>
  <si>
    <t>Oral Competency (OC)</t>
  </si>
  <si>
    <r>
      <rPr>
        <b/>
        <sz val="11"/>
        <color theme="1"/>
        <rFont val="Calibri"/>
        <family val="2"/>
        <scheme val="minor"/>
      </rPr>
      <t>Intellectual Skills</t>
    </r>
    <r>
      <rPr>
        <sz val="11"/>
        <color theme="1"/>
        <rFont val="Calibri"/>
        <family val="2"/>
        <scheme val="minor"/>
      </rPr>
      <t xml:space="preserve">  (proficiencies that transcend the boundaries of particular fields of study: analytic inquiry, use of information resources, engaging diverse perspectives, ethical)</t>
    </r>
  </si>
  <si>
    <r>
      <rPr>
        <b/>
        <sz val="11"/>
        <color theme="1"/>
        <rFont val="Calibri"/>
        <family val="2"/>
        <scheme val="minor"/>
      </rPr>
      <t>Applied and Collaborative learning</t>
    </r>
    <r>
      <rPr>
        <sz val="11"/>
        <color theme="1"/>
        <rFont val="Calibri"/>
        <family val="2"/>
        <scheme val="minor"/>
      </rPr>
      <t xml:space="preserve"> (what graduates can do with what they know. This area focuses on the interaction of academic and non-academic settings and the corresponding integration of theory and practice </t>
    </r>
    <r>
      <rPr>
        <b/>
        <sz val="11"/>
        <color theme="1"/>
        <rFont val="Calibri"/>
        <family val="2"/>
        <scheme val="minor"/>
      </rPr>
      <t>in application)</t>
    </r>
  </si>
  <si>
    <r>
      <rPr>
        <b/>
        <sz val="11"/>
        <color theme="1"/>
        <rFont val="Calibri"/>
        <family val="2"/>
        <scheme val="minor"/>
      </rPr>
      <t>Broad and Integrated Knowledge:</t>
    </r>
    <r>
      <rPr>
        <sz val="11"/>
        <color theme="1"/>
        <rFont val="Calibri"/>
        <family val="2"/>
        <scheme val="minor"/>
      </rPr>
      <t xml:space="preserve"> Students integrate their broad learning by exploring, connecting and applying concepts and methods across multiple fields of study to complex questions—in the student’s areas of</t>
    </r>
  </si>
  <si>
    <r>
      <rPr>
        <b/>
        <sz val="11"/>
        <color theme="1"/>
        <rFont val="Calibri"/>
        <family val="2"/>
        <scheme val="minor"/>
      </rPr>
      <t>Civic and Global Learning</t>
    </r>
    <r>
      <rPr>
        <sz val="11"/>
        <color theme="1"/>
        <rFont val="Calibri"/>
        <family val="2"/>
        <scheme val="minor"/>
      </rPr>
      <t xml:space="preserve"> (principally  the types of cognitive activities (describing, examining, elucidating, justifying) that are within the direct purview of  PLNU  but they also include evidence of civic activities and learning beyond collegiate settings. These proficiencies reflect the need for analytic</t>
    </r>
  </si>
  <si>
    <r>
      <rPr>
        <b/>
        <sz val="11"/>
        <color theme="1"/>
        <rFont val="Calibri"/>
        <family val="2"/>
        <scheme val="minor"/>
      </rPr>
      <t>Specialized Knowledge:</t>
    </r>
    <r>
      <rPr>
        <sz val="11"/>
        <color theme="1"/>
        <rFont val="Calibri"/>
        <family val="2"/>
        <scheme val="minor"/>
      </rPr>
      <t xml:space="preserve"> What students in any specialization should demonstrate with respect to the specialization, often called the major field. All fields call more or less explicitly for proficiencies involving terminology, theory, methods, tools, literature, complex problems or applications and cognizance of limits.</t>
    </r>
  </si>
  <si>
    <t>DEGREE QUALIFICATION PROFILE</t>
  </si>
  <si>
    <t>SWEAP</t>
  </si>
  <si>
    <t>PROGRAM LEARNING OUTCOMES - WASC</t>
  </si>
  <si>
    <t>FCAI (National)</t>
  </si>
  <si>
    <t>SELF-EVAL</t>
  </si>
  <si>
    <t>CERTIFICATES</t>
  </si>
  <si>
    <t>PORTFOLIO (other)</t>
  </si>
  <si>
    <t xml:space="preserve">2.1.1a </t>
  </si>
  <si>
    <t>2.1.1b</t>
  </si>
  <si>
    <t>2.1.1.c</t>
  </si>
  <si>
    <t>2.1.1.d</t>
  </si>
  <si>
    <t>2.1.1.e</t>
  </si>
  <si>
    <t>2.1.1.f</t>
  </si>
  <si>
    <t>2.1.2.a</t>
  </si>
  <si>
    <t>2.1.2.b</t>
  </si>
  <si>
    <t>2.1.2.c</t>
  </si>
  <si>
    <t>2.1.3.a</t>
  </si>
  <si>
    <t>2.1.3.b</t>
  </si>
  <si>
    <t>2.1.3.c</t>
  </si>
  <si>
    <t>2.1.4.a</t>
  </si>
  <si>
    <t>2.1.4.b</t>
  </si>
  <si>
    <t>2.1.4.c</t>
  </si>
  <si>
    <t>2.1.4.d</t>
  </si>
  <si>
    <t>2.1.5.a</t>
  </si>
  <si>
    <t>2.1.5.b</t>
  </si>
  <si>
    <t>2.1.5.c</t>
  </si>
  <si>
    <t>2.1.6.a</t>
  </si>
  <si>
    <t>2.1.6.b</t>
  </si>
  <si>
    <t>2.1.7.a</t>
  </si>
  <si>
    <t>2.1.7.b</t>
  </si>
  <si>
    <t>2.1.8.a</t>
  </si>
  <si>
    <t>2.1.8.b</t>
  </si>
  <si>
    <t>2.1.9.a</t>
  </si>
  <si>
    <t>2.1.9.b</t>
  </si>
  <si>
    <t>2.1.10 a</t>
  </si>
  <si>
    <t>2.1.10 b</t>
  </si>
  <si>
    <t>2.1.10 c</t>
  </si>
  <si>
    <t>2.1.10 d</t>
  </si>
  <si>
    <t>2.1.10 e</t>
  </si>
  <si>
    <t>2.1.10 f</t>
  </si>
  <si>
    <t>2.1.10 g</t>
  </si>
  <si>
    <t>2.1.10 h</t>
  </si>
  <si>
    <t>2.1.10 i</t>
  </si>
  <si>
    <t>2.1.10 j</t>
  </si>
  <si>
    <t>2.1.10 k</t>
  </si>
  <si>
    <t>2.1.10 L</t>
  </si>
  <si>
    <t>2.1.10 m</t>
  </si>
  <si>
    <t>8. make ethical decisions by applying standards of the NASW Code of Ethics  and, as applicable,  the International Federation /International Association of Schools of Social Work Ethics, Statement of Principles</t>
  </si>
  <si>
    <t>Acceptance /Hire Rates</t>
  </si>
  <si>
    <t>Instrument where each Behavior is Measured</t>
  </si>
  <si>
    <t>NIMS</t>
  </si>
  <si>
    <t>Learning Plan</t>
  </si>
  <si>
    <t>CSWE behaviors in FCAI and Text book references</t>
  </si>
  <si>
    <t>2,3</t>
  </si>
  <si>
    <t>3,10</t>
  </si>
  <si>
    <t>3,10,21</t>
  </si>
  <si>
    <t>24,26.27.28.29</t>
  </si>
  <si>
    <t>33 thru 41</t>
  </si>
  <si>
    <t>6, 33 thru 41</t>
  </si>
  <si>
    <t>42,43,44,45</t>
  </si>
  <si>
    <t>48,49</t>
  </si>
  <si>
    <t>46,47</t>
  </si>
  <si>
    <t>9,17,18,50,51</t>
  </si>
  <si>
    <t>13,16,53,54</t>
  </si>
  <si>
    <t>14,22,23,56,57</t>
  </si>
  <si>
    <t>59,60,61,63,64</t>
  </si>
  <si>
    <t>FIELD EVAL (Prior version Prof Review Applied)</t>
  </si>
  <si>
    <t>ASWB Cert TEST (Sample)</t>
  </si>
  <si>
    <t xml:space="preserve">EX_3_ EPAS 2.1.1a </t>
  </si>
  <si>
    <t>Educational Experience  Exit Survey (EX_#_EPAS)</t>
  </si>
  <si>
    <t xml:space="preserve">Educational Experience  Exit Survey IMPLICIT CURRICULUM </t>
  </si>
  <si>
    <t>Implicit Curriculumm items</t>
  </si>
  <si>
    <t>DIVERSEEN Learning Environment respected all persons</t>
  </si>
  <si>
    <t>RESPECTDIFF Program models respect for diversity</t>
  </si>
  <si>
    <t>ADVPROFESSION Faculty Commit to Advance Profession</t>
  </si>
  <si>
    <t>PARTSTUORGS Particpate in Student Organizations</t>
  </si>
  <si>
    <t>ADVISINGQUAL Quality of advising</t>
  </si>
  <si>
    <t>ADVISE_COURSES,etc</t>
  </si>
  <si>
    <t>Rated from 1-9                     (Very poor to Very Good)</t>
  </si>
  <si>
    <t>HIPAA</t>
  </si>
  <si>
    <t>GAPS</t>
  </si>
  <si>
    <t>SEXUAL HARASSMENT</t>
  </si>
  <si>
    <t>ASWB, FCAI</t>
  </si>
  <si>
    <t>Acceptance of others scale</t>
  </si>
  <si>
    <t>Stance of Macro Wkr</t>
  </si>
  <si>
    <t>Stance as Mecro Worker</t>
  </si>
  <si>
    <t>Evidenced-based practice research</t>
  </si>
  <si>
    <t>Process Recording; Learning styles Inventory</t>
  </si>
  <si>
    <t>Portfolio</t>
  </si>
  <si>
    <t>Portfolio - Field Notes</t>
  </si>
  <si>
    <t xml:space="preserve">Portfolio - </t>
  </si>
  <si>
    <r>
      <rPr>
        <b/>
        <sz val="10"/>
        <color indexed="8"/>
        <rFont val="Arial"/>
        <family val="2"/>
      </rPr>
      <t>B</t>
    </r>
    <r>
      <rPr>
        <sz val="10"/>
        <color indexed="8"/>
        <rFont val="Arial"/>
        <family val="2"/>
      </rPr>
      <t>. Can identify their personal assumptions.</t>
    </r>
  </si>
  <si>
    <r>
      <rPr>
        <b/>
        <sz val="10"/>
        <color indexed="8"/>
        <rFont val="Arial"/>
        <family val="2"/>
      </rPr>
      <t>A.</t>
    </r>
    <r>
      <rPr>
        <sz val="10"/>
        <color indexed="8"/>
        <rFont val="Arial"/>
        <family val="2"/>
      </rPr>
      <t xml:space="preserve"> Asks purposeful questions that help reveal the nature of the issues being addressed.</t>
    </r>
  </si>
  <si>
    <r>
      <rPr>
        <b/>
        <sz val="10"/>
        <color indexed="8"/>
        <rFont val="Arial"/>
        <family val="2"/>
      </rPr>
      <t>H.</t>
    </r>
    <r>
      <rPr>
        <sz val="10"/>
        <color indexed="8"/>
        <rFont val="Arial"/>
        <family val="2"/>
      </rPr>
      <t xml:space="preserve"> Works well within the agency.</t>
    </r>
  </si>
  <si>
    <r>
      <rPr>
        <b/>
        <sz val="10"/>
        <color indexed="8"/>
        <rFont val="Arial"/>
        <family val="2"/>
      </rPr>
      <t>AB</t>
    </r>
    <r>
      <rPr>
        <sz val="10"/>
        <color indexed="8"/>
        <rFont val="Arial"/>
        <family val="2"/>
      </rPr>
      <t>. Is accountable for his/her own learning and professional development.</t>
    </r>
  </si>
  <si>
    <r>
      <rPr>
        <b/>
        <sz val="10"/>
        <color indexed="8"/>
        <rFont val="Arial"/>
        <family val="2"/>
      </rPr>
      <t>AA.</t>
    </r>
    <r>
      <rPr>
        <sz val="10"/>
        <color indexed="8"/>
        <rFont val="Arial"/>
        <family val="2"/>
      </rPr>
      <t xml:space="preserve"> Plans for and makes use of supervision and is able to accept and use direction and instruction.</t>
    </r>
  </si>
  <si>
    <r>
      <rPr>
        <b/>
        <sz val="10"/>
        <color indexed="8"/>
        <rFont val="Arial"/>
        <family val="2"/>
      </rPr>
      <t>AE.</t>
    </r>
    <r>
      <rPr>
        <sz val="10"/>
        <color indexed="8"/>
        <rFont val="Arial"/>
        <family val="2"/>
      </rPr>
      <t xml:space="preserve"> Recognizes own biases and feelings; has the capacity for introspection and ability modify behavior and attitudes.</t>
    </r>
  </si>
  <si>
    <r>
      <rPr>
        <b/>
        <sz val="10"/>
        <color indexed="8"/>
        <rFont val="Arial"/>
        <family val="2"/>
      </rPr>
      <t>T.</t>
    </r>
    <r>
      <rPr>
        <sz val="10"/>
        <color indexed="8"/>
        <rFont val="Arial"/>
        <family val="2"/>
      </rPr>
      <t xml:space="preserve"> Supports and upholds professional standards, values and ethics in practice. </t>
    </r>
  </si>
  <si>
    <r>
      <rPr>
        <b/>
        <sz val="10"/>
        <color indexed="8"/>
        <rFont val="Arial"/>
        <family val="2"/>
      </rPr>
      <t>C.</t>
    </r>
    <r>
      <rPr>
        <sz val="10"/>
        <color indexed="8"/>
        <rFont val="Arial"/>
        <family val="2"/>
      </rPr>
      <t xml:space="preserve"> Distinguish between relevant vs. irrelevant information. </t>
    </r>
  </si>
  <si>
    <r>
      <rPr>
        <b/>
        <sz val="10"/>
        <color indexed="8"/>
        <rFont val="Arial"/>
        <family val="2"/>
      </rPr>
      <t>S.</t>
    </r>
    <r>
      <rPr>
        <sz val="10"/>
        <color indexed="8"/>
        <rFont val="Arial"/>
        <family val="2"/>
      </rPr>
      <t xml:space="preserve"> Identifies core professional values, recognizes need for protection of client information.</t>
    </r>
  </si>
  <si>
    <r>
      <rPr>
        <b/>
        <sz val="10"/>
        <color indexed="8"/>
        <rFont val="Arial"/>
        <family val="2"/>
      </rPr>
      <t>I.</t>
    </r>
    <r>
      <rPr>
        <sz val="10"/>
        <color indexed="8"/>
        <rFont val="Arial"/>
        <family val="2"/>
      </rPr>
      <t xml:space="preserve"> Networks for effective client outcomes. And </t>
    </r>
    <r>
      <rPr>
        <b/>
        <sz val="10"/>
        <color indexed="8"/>
        <rFont val="Arial"/>
        <family val="2"/>
      </rPr>
      <t xml:space="preserve">O </t>
    </r>
    <r>
      <rPr>
        <sz val="10"/>
        <color indexed="8"/>
        <rFont val="Arial"/>
        <family val="2"/>
      </rPr>
      <t>supports belief that people should have equal access to resources</t>
    </r>
  </si>
  <si>
    <r>
      <rPr>
        <b/>
        <sz val="10"/>
        <color indexed="8"/>
        <rFont val="Arial"/>
        <family val="2"/>
      </rPr>
      <t>AC and D   AC.</t>
    </r>
    <r>
      <rPr>
        <sz val="10"/>
        <color indexed="8"/>
        <rFont val="Arial"/>
        <family val="2"/>
      </rPr>
      <t xml:space="preserve"> Integrates knowledge of self with learning, for the purpose of improvement of functioning of the client, of resources, of society and to promote social justice. And </t>
    </r>
    <r>
      <rPr>
        <b/>
        <sz val="10"/>
        <color indexed="8"/>
        <rFont val="Arial"/>
        <family val="2"/>
      </rPr>
      <t>D.</t>
    </r>
    <r>
      <rPr>
        <sz val="10"/>
        <color indexed="8"/>
        <rFont val="Arial"/>
        <family val="2"/>
      </rPr>
      <t xml:space="preserve"> Applies practical knowledge and common sense</t>
    </r>
  </si>
  <si>
    <r>
      <rPr>
        <b/>
        <sz val="10"/>
        <color indexed="8"/>
        <rFont val="Arial"/>
        <family val="2"/>
      </rPr>
      <t xml:space="preserve">AK and AF </t>
    </r>
    <r>
      <rPr>
        <sz val="10"/>
        <color indexed="8"/>
        <rFont val="Arial"/>
        <family val="2"/>
      </rPr>
      <t xml:space="preserve">AK. Demonstrates an understanding of the relationship between laws, policies, standards and regulations and the impact these have on services and the lives of the clients.  And </t>
    </r>
    <r>
      <rPr>
        <b/>
        <sz val="10"/>
        <color indexed="8"/>
        <rFont val="Arial"/>
        <family val="2"/>
      </rPr>
      <t>AF</t>
    </r>
    <r>
      <rPr>
        <sz val="10"/>
        <color indexed="8"/>
        <rFont val="Arial"/>
        <family val="2"/>
      </rPr>
      <t xml:space="preserve"> Uses Self in planned way to benefit client, </t>
    </r>
    <r>
      <rPr>
        <b/>
        <sz val="10"/>
        <color indexed="8"/>
        <rFont val="Arial"/>
        <family val="2"/>
      </rPr>
      <t>P.</t>
    </r>
    <r>
      <rPr>
        <sz val="10"/>
        <color indexed="8"/>
        <rFont val="Arial"/>
        <family val="2"/>
      </rPr>
      <t xml:space="preserve"> Participates in providing opportunities for people to accomplish life tasks, to alleviate distress, and to realize their aspirations and values in relation to themselves, the rights of others, the general welfare, and social justice.</t>
    </r>
  </si>
  <si>
    <r>
      <rPr>
        <b/>
        <sz val="10"/>
        <color indexed="8"/>
        <rFont val="Arial"/>
        <family val="2"/>
      </rPr>
      <t xml:space="preserve">AF and AD       </t>
    </r>
    <r>
      <rPr>
        <sz val="10"/>
        <color indexed="8"/>
        <rFont val="Arial"/>
        <family val="2"/>
      </rPr>
      <t xml:space="preserve"> AF. Uses self in a planned way to the benefit of the client. And AD Self Evaluation of own practice</t>
    </r>
  </si>
  <si>
    <r>
      <rPr>
        <b/>
        <sz val="10"/>
        <color indexed="8"/>
        <rFont val="Arial"/>
        <family val="2"/>
      </rPr>
      <t>N and R</t>
    </r>
    <r>
      <rPr>
        <sz val="10"/>
        <color indexed="8"/>
        <rFont val="Arial"/>
        <family val="2"/>
      </rPr>
      <t xml:space="preserve">       N. Is sensitive to institutional forms of discrimination. And </t>
    </r>
    <r>
      <rPr>
        <b/>
        <sz val="10"/>
        <color indexed="8"/>
        <rFont val="Arial"/>
        <family val="2"/>
      </rPr>
      <t>R</t>
    </r>
    <r>
      <rPr>
        <sz val="10"/>
        <color indexed="8"/>
        <rFont val="Arial"/>
        <family val="2"/>
      </rPr>
      <t xml:space="preserve"> Demonstrates a knowledge of social services and programs available to the persons</t>
    </r>
  </si>
  <si>
    <r>
      <rPr>
        <b/>
        <sz val="10"/>
        <color indexed="8"/>
        <rFont val="Arial"/>
        <family val="2"/>
      </rPr>
      <t>Q and AL</t>
    </r>
    <r>
      <rPr>
        <sz val="10"/>
        <color indexed="8"/>
        <rFont val="Arial"/>
        <family val="2"/>
      </rPr>
      <t xml:space="preserve">    Q. Can place particular issues or events in appropriate theoretical context and AL Demonstate beginning understanding of planning and development…</t>
    </r>
  </si>
  <si>
    <r>
      <t xml:space="preserve"> </t>
    </r>
    <r>
      <rPr>
        <b/>
        <sz val="10"/>
        <color indexed="8"/>
        <rFont val="Arial"/>
        <family val="2"/>
      </rPr>
      <t xml:space="preserve">J and W      </t>
    </r>
    <r>
      <rPr>
        <sz val="10"/>
        <color indexed="8"/>
        <rFont val="Arial"/>
        <family val="2"/>
      </rPr>
      <t xml:space="preserve"> J. Considers the role of the community when crafting intervention strategy.  And </t>
    </r>
    <r>
      <rPr>
        <b/>
        <sz val="10"/>
        <color indexed="8"/>
        <rFont val="Arial"/>
        <family val="2"/>
      </rPr>
      <t>W.</t>
    </r>
    <r>
      <rPr>
        <sz val="10"/>
        <color indexed="8"/>
        <rFont val="Arial"/>
        <family val="2"/>
      </rPr>
      <t xml:space="preserve"> Demonstrates an awareness of the uniqueness of particular needs and problems</t>
    </r>
  </si>
  <si>
    <t xml:space="preserve"> 2.0  or above on any item</t>
  </si>
  <si>
    <t xml:space="preserve"> 2.5  or above on any item</t>
  </si>
  <si>
    <t xml:space="preserve">Is Goal Achieved? </t>
  </si>
  <si>
    <t>CSWE Defined Behavior</t>
  </si>
  <si>
    <t>Row = item # in  the instrument</t>
  </si>
  <si>
    <t>90% at or above</t>
  </si>
  <si>
    <t>Student</t>
  </si>
  <si>
    <t>2.1.1 Prof Score</t>
  </si>
  <si>
    <t>2.1.2 Ethics Score</t>
  </si>
  <si>
    <t>2.1.3 Critical Think Score</t>
  </si>
  <si>
    <t>2.1.4 Diversity Score</t>
  </si>
  <si>
    <t>2.1.5 Human Rights Justice</t>
  </si>
  <si>
    <t>2.1.6 Informed Practice</t>
  </si>
  <si>
    <t>2.1.7 Systems</t>
  </si>
  <si>
    <t>41. Social Workers critically anaalyze, Monitor and evlauaate</t>
  </si>
  <si>
    <t xml:space="preserve">PLNU FAITH </t>
  </si>
  <si>
    <t>Student Total</t>
  </si>
  <si>
    <t>2.1.8 Policy</t>
  </si>
  <si>
    <t>2.1.9 Service Delivery</t>
  </si>
  <si>
    <t>2.10 a</t>
  </si>
  <si>
    <t>2.10 b</t>
  </si>
  <si>
    <t>2.10 c and d</t>
  </si>
  <si>
    <t>PLNU 2.1.11.1 (portfolio)</t>
  </si>
  <si>
    <t>PLNU 2.1.11.2 (portfoliio)</t>
  </si>
  <si>
    <t>Group Mean Measure 2</t>
  </si>
  <si>
    <t>Group Mean Measure 1</t>
  </si>
  <si>
    <t>STUDENT LEVEL ASSESSMENT</t>
  </si>
  <si>
    <t>CSWE DOMAIN MEASURES (Competencies) Measure #1 - Field Eval)</t>
  </si>
  <si>
    <t>CSWE DOMAIN MEASURES #2 - LEARN PLAN</t>
  </si>
  <si>
    <t xml:space="preserve">Meet Standard? </t>
  </si>
  <si>
    <t>DO NOT MOVE  CELLS TIED TO OTHER DATA SHEETS</t>
  </si>
  <si>
    <t>AVERAGED SCORES</t>
  </si>
  <si>
    <t>Yes</t>
  </si>
  <si>
    <t>MEET CSWE OVERALL GOAL SCORE ??</t>
  </si>
  <si>
    <t>RANGE of Student Mean Scores</t>
  </si>
  <si>
    <t>low</t>
  </si>
  <si>
    <t>high</t>
  </si>
  <si>
    <t>Analysis</t>
  </si>
  <si>
    <t>Met goals for all items</t>
  </si>
  <si>
    <t>Student scores on individual items meet or exceed 2.0</t>
  </si>
  <si>
    <t>Student Mean scores all meet or exceed 2.5</t>
  </si>
  <si>
    <t>Items to watch</t>
  </si>
  <si>
    <t>Higher mean</t>
  </si>
  <si>
    <t>Lower mean</t>
  </si>
  <si>
    <t>3.25 Faith</t>
  </si>
  <si>
    <t>2.5 mutual goals</t>
  </si>
  <si>
    <t>3.5 Servant leaders</t>
  </si>
  <si>
    <t>2.5 mutual outcomes</t>
  </si>
  <si>
    <t>2.5 Analyze, form policy</t>
  </si>
  <si>
    <t>2.5 use practice to inform science</t>
  </si>
  <si>
    <t>2.5 recognize and ccommunicate difference</t>
  </si>
  <si>
    <t>2.5 analyze models of evaluation</t>
  </si>
  <si>
    <t>3.25 personal and professional reflection</t>
  </si>
  <si>
    <t>3.33 Professionalism</t>
  </si>
  <si>
    <t>2016 Data Broad IK</t>
  </si>
  <si>
    <t xml:space="preserve">2016  DATA Civic Global </t>
  </si>
  <si>
    <t>FIELD EVAL (2015 Prof.  Review of Applied)</t>
  </si>
  <si>
    <t>PARTICIPOLICY Students in Program decisions</t>
  </si>
  <si>
    <t>2016 DATA IS</t>
  </si>
  <si>
    <t>2016 DATA Spec Knowledge</t>
  </si>
  <si>
    <t xml:space="preserve">TOTAL </t>
  </si>
  <si>
    <t>MEAN</t>
  </si>
  <si>
    <t>Total</t>
  </si>
  <si>
    <t># items</t>
  </si>
  <si>
    <t>CT</t>
  </si>
  <si>
    <t>WC</t>
  </si>
  <si>
    <t>IL</t>
  </si>
  <si>
    <t>QR</t>
  </si>
  <si>
    <t>OC</t>
  </si>
  <si>
    <t>Spec Know</t>
  </si>
  <si>
    <t>Intell Skill</t>
  </si>
  <si>
    <t>Broad Integrated</t>
  </si>
  <si>
    <t xml:space="preserve">Civic </t>
  </si>
  <si>
    <t xml:space="preserve">% achieved Goal </t>
  </si>
  <si>
    <t>D1</t>
  </si>
  <si>
    <t>D2</t>
  </si>
  <si>
    <t>D3</t>
  </si>
  <si>
    <t>D4</t>
  </si>
  <si>
    <t>D5</t>
  </si>
  <si>
    <t>D6</t>
  </si>
  <si>
    <t>D7</t>
  </si>
  <si>
    <t>D8</t>
  </si>
  <si>
    <t>D9</t>
  </si>
  <si>
    <t>D10a</t>
  </si>
  <si>
    <t>D10b</t>
  </si>
  <si>
    <t>D10 c-d</t>
  </si>
  <si>
    <t/>
  </si>
  <si>
    <t>D11</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</si>
</sst>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30" x14ac:knownFonts="1">
    <font>
      <sz val="11"/>
      <color theme="1"/>
      <name val="Calibri"/>
      <family val="2"/>
      <scheme val="minor"/>
    </font>
    <font>
      <b/>
      <sz val="11"/>
      <color theme="1"/>
      <name val="Calibri"/>
      <family val="2"/>
      <scheme val="minor"/>
    </font>
    <font>
      <sz val="10"/>
      <color indexed="8"/>
      <name val="Arial"/>
      <family val="2"/>
    </font>
    <font>
      <sz val="9"/>
      <color theme="1"/>
      <name val="Times New Roman"/>
      <family val="1"/>
    </font>
    <font>
      <sz val="9"/>
      <color rgb="FF000000"/>
      <name val="Times New Roman"/>
      <family val="1"/>
    </font>
    <font>
      <sz val="9"/>
      <color theme="1"/>
      <name val="Calibri"/>
      <family val="2"/>
      <scheme val="minor"/>
    </font>
    <font>
      <b/>
      <sz val="10"/>
      <color indexed="8"/>
      <name val="Arial"/>
      <family val="2"/>
    </font>
    <font>
      <b/>
      <sz val="14"/>
      <color theme="1"/>
      <name val="Calibri"/>
      <family val="2"/>
      <scheme val="minor"/>
    </font>
    <font>
      <sz val="12"/>
      <color indexed="8"/>
      <name val="Verdana"/>
      <family val="2"/>
    </font>
    <font>
      <b/>
      <sz val="14"/>
      <color indexed="8"/>
      <name val="Arial"/>
      <family val="2"/>
    </font>
    <font>
      <sz val="14"/>
      <color indexed="8"/>
      <name val="Arial"/>
      <family val="2"/>
    </font>
    <font>
      <b/>
      <sz val="16"/>
      <color indexed="8"/>
      <name val="Arial"/>
      <family val="2"/>
    </font>
    <font>
      <b/>
      <sz val="12"/>
      <color indexed="8"/>
      <name val="Verdana"/>
      <family val="2"/>
    </font>
    <font>
      <b/>
      <sz val="14"/>
      <color indexed="8"/>
      <name val="Verdana"/>
      <family val="2"/>
    </font>
    <font>
      <b/>
      <sz val="11"/>
      <color indexed="8"/>
      <name val="Arial"/>
      <family val="2"/>
    </font>
    <font>
      <b/>
      <sz val="10"/>
      <color indexed="8"/>
      <name val="Calibri"/>
      <family val="2"/>
      <scheme val="minor"/>
    </font>
    <font>
      <b/>
      <sz val="12"/>
      <color theme="1"/>
      <name val="Calibri"/>
      <family val="2"/>
      <scheme val="minor"/>
    </font>
    <font>
      <sz val="11"/>
      <color rgb="FF3D3D3D"/>
      <name val="Tahoma"/>
      <family val="2"/>
    </font>
    <font>
      <b/>
      <sz val="11"/>
      <color rgb="FF3D3D3D"/>
      <name val="Tahoma"/>
      <family val="2"/>
    </font>
    <font>
      <sz val="14"/>
      <color theme="1"/>
      <name val="Calibri"/>
      <family val="2"/>
      <scheme val="minor"/>
    </font>
    <font>
      <b/>
      <sz val="10"/>
      <color rgb="FFFF0000"/>
      <name val="Arial"/>
      <family val="2"/>
    </font>
    <font>
      <sz val="10"/>
      <name val="Arial"/>
      <family val="2"/>
    </font>
    <font>
      <b/>
      <sz val="10"/>
      <color theme="3" tint="-0.249977111117893"/>
      <name val="Arial"/>
      <family val="2"/>
    </font>
    <font>
      <b/>
      <sz val="9"/>
      <color indexed="8"/>
      <name val="Arial"/>
      <family val="2"/>
    </font>
    <font>
      <b/>
      <sz val="20"/>
      <color rgb="FFFF0000"/>
      <name val="Calibri"/>
      <family val="2"/>
      <scheme val="minor"/>
    </font>
    <font>
      <sz val="20"/>
      <color theme="1"/>
      <name val="Calibri"/>
      <family val="2"/>
      <scheme val="minor"/>
    </font>
    <font>
      <strike/>
      <sz val="10"/>
      <name val="Arial"/>
      <family val="2"/>
    </font>
    <font>
      <b/>
      <sz val="16"/>
      <color theme="1"/>
      <name val="Calibri"/>
      <family val="2"/>
      <scheme val="minor"/>
    </font>
    <font>
      <b/>
      <sz val="10"/>
      <color indexed="8"/>
      <name val="Arial Bold"/>
    </font>
    <font>
      <b/>
      <sz val="24"/>
      <color rgb="FFFF0000"/>
      <name val="Calibri"/>
      <family val="2"/>
      <scheme val="minor"/>
    </font>
  </fonts>
  <fills count="34">
    <fill>
      <patternFill patternType="none"/>
    </fill>
    <fill>
      <patternFill patternType="gray125"/>
    </fill>
    <fill>
      <patternFill patternType="solid">
        <fgColor theme="3" tint="0.79998168889431442"/>
        <bgColor indexed="64"/>
      </patternFill>
    </fill>
    <fill>
      <patternFill patternType="solid">
        <fgColor theme="7" tint="0.59999389629810485"/>
        <bgColor indexed="64"/>
      </patternFill>
    </fill>
    <fill>
      <patternFill patternType="solid">
        <fgColor rgb="FFF2F2F2"/>
        <bgColor indexed="64"/>
      </patternFill>
    </fill>
    <fill>
      <patternFill patternType="solid">
        <fgColor rgb="FFFFCC00"/>
        <bgColor indexed="64"/>
      </patternFill>
    </fill>
    <fill>
      <patternFill patternType="solid">
        <fgColor theme="0" tint="-4.9989318521683403E-2"/>
        <bgColor indexed="64"/>
      </patternFill>
    </fill>
    <fill>
      <patternFill patternType="solid">
        <fgColor rgb="FFFFFF66"/>
        <bgColor indexed="64"/>
      </patternFill>
    </fill>
    <fill>
      <patternFill patternType="solid">
        <fgColor rgb="FFFFFF00"/>
        <bgColor indexed="64"/>
      </patternFill>
    </fill>
    <fill>
      <patternFill patternType="solid">
        <fgColor theme="9" tint="0.59999389629810485"/>
        <bgColor indexed="64"/>
      </patternFill>
    </fill>
    <fill>
      <patternFill patternType="solid">
        <fgColor theme="2" tint="-0.249977111117893"/>
        <bgColor indexed="64"/>
      </patternFill>
    </fill>
    <fill>
      <patternFill patternType="solid">
        <fgColor theme="4" tint="0.59999389629810485"/>
        <bgColor indexed="64"/>
      </patternFill>
    </fill>
    <fill>
      <patternFill patternType="solid">
        <fgColor theme="5" tint="0.39997558519241921"/>
        <bgColor indexed="64"/>
      </patternFill>
    </fill>
    <fill>
      <patternFill patternType="solid">
        <fgColor theme="8" tint="0.59999389629810485"/>
        <bgColor indexed="64"/>
      </patternFill>
    </fill>
    <fill>
      <patternFill patternType="solid">
        <fgColor rgb="FF00B0F0"/>
        <bgColor indexed="64"/>
      </patternFill>
    </fill>
    <fill>
      <patternFill patternType="solid">
        <fgColor theme="5" tint="0.79998168889431442"/>
        <bgColor indexed="64"/>
      </patternFill>
    </fill>
    <fill>
      <patternFill patternType="solid">
        <fgColor theme="9" tint="0.39997558519241921"/>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6" tint="0.39997558519241921"/>
        <bgColor indexed="64"/>
      </patternFill>
    </fill>
    <fill>
      <patternFill patternType="solid">
        <fgColor rgb="FF00B050"/>
        <bgColor indexed="64"/>
      </patternFill>
    </fill>
    <fill>
      <patternFill patternType="solid">
        <fgColor theme="0"/>
        <bgColor indexed="64"/>
      </patternFill>
    </fill>
    <fill>
      <patternFill patternType="solid">
        <fgColor theme="9" tint="-0.249977111117893"/>
        <bgColor indexed="64"/>
      </patternFill>
    </fill>
    <fill>
      <patternFill patternType="solid">
        <fgColor indexed="13"/>
        <bgColor auto="1"/>
      </patternFill>
    </fill>
    <fill>
      <patternFill patternType="solid">
        <fgColor indexed="14"/>
        <bgColor auto="1"/>
      </patternFill>
    </fill>
    <fill>
      <patternFill patternType="solid">
        <fgColor indexed="15"/>
        <bgColor auto="1"/>
      </patternFill>
    </fill>
    <fill>
      <patternFill patternType="solid">
        <fgColor indexed="24"/>
        <bgColor auto="1"/>
      </patternFill>
    </fill>
    <fill>
      <patternFill patternType="solid">
        <fgColor rgb="FFFFFF99"/>
        <bgColor indexed="64"/>
      </patternFill>
    </fill>
    <fill>
      <patternFill patternType="solid">
        <fgColor theme="0" tint="-0.499984740745262"/>
        <bgColor indexed="64"/>
      </patternFill>
    </fill>
    <fill>
      <patternFill patternType="solid">
        <fgColor rgb="FF99FF66"/>
        <bgColor indexed="64"/>
      </patternFill>
    </fill>
    <fill>
      <patternFill patternType="solid">
        <fgColor theme="4" tint="0.79998168889431442"/>
        <bgColor indexed="64"/>
      </patternFill>
    </fill>
    <fill>
      <patternFill patternType="solid">
        <fgColor theme="3" tint="0.59999389629810485"/>
        <bgColor indexed="64"/>
      </patternFill>
    </fill>
    <fill>
      <patternFill patternType="solid">
        <fgColor theme="5" tint="0.59999389629810485"/>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8"/>
      </left>
      <right style="thin">
        <color indexed="8"/>
      </right>
      <top style="thin">
        <color indexed="8"/>
      </top>
      <bottom style="thin">
        <color indexed="8"/>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s>
  <cellStyleXfs count="2">
    <xf numFmtId="0" fontId="0" fillId="0" borderId="0"/>
    <xf numFmtId="0" fontId="8" fillId="0" borderId="0" applyNumberFormat="0" applyFill="0" applyBorder="0" applyProtection="0">
      <alignment vertical="top" wrapText="1"/>
    </xf>
  </cellStyleXfs>
  <cellXfs count="299">
    <xf numFmtId="0" fontId="0" fillId="0" borderId="0" xfId="0"/>
    <xf numFmtId="0" fontId="2" fillId="0" borderId="1" xfId="0" applyNumberFormat="1" applyFont="1" applyBorder="1" applyAlignment="1">
      <alignment vertical="top" wrapText="1"/>
    </xf>
    <xf numFmtId="0" fontId="0" fillId="0" borderId="0" xfId="0" applyAlignment="1">
      <alignment wrapText="1"/>
    </xf>
    <xf numFmtId="0" fontId="1" fillId="0" borderId="0" xfId="0" applyFont="1"/>
    <xf numFmtId="0" fontId="7" fillId="8" borderId="0" xfId="0" applyFont="1" applyFill="1"/>
    <xf numFmtId="0" fontId="0" fillId="0" borderId="0" xfId="0" applyAlignment="1">
      <alignment horizontal="center"/>
    </xf>
    <xf numFmtId="0" fontId="1" fillId="0" borderId="0" xfId="0" applyFont="1" applyAlignment="1">
      <alignment horizontal="center" vertical="center"/>
    </xf>
    <xf numFmtId="0" fontId="0" fillId="0" borderId="0" xfId="0" applyAlignment="1">
      <alignment horizontal="center" vertical="center"/>
    </xf>
    <xf numFmtId="0" fontId="0" fillId="8" borderId="0" xfId="0" applyFill="1"/>
    <xf numFmtId="0" fontId="0" fillId="0" borderId="0" xfId="0" applyFont="1" applyAlignment="1">
      <alignment horizontal="center"/>
    </xf>
    <xf numFmtId="0" fontId="7" fillId="9" borderId="2" xfId="0" applyFont="1" applyFill="1" applyBorder="1" applyAlignment="1">
      <alignment horizontal="center" vertical="center"/>
    </xf>
    <xf numFmtId="0" fontId="3" fillId="0" borderId="1" xfId="0" applyFont="1" applyBorder="1" applyAlignment="1" applyProtection="1">
      <alignment vertical="top" wrapText="1"/>
      <protection locked="0"/>
    </xf>
    <xf numFmtId="0" fontId="3" fillId="0" borderId="1" xfId="0" applyFont="1" applyBorder="1" applyAlignment="1" applyProtection="1">
      <alignment horizontal="left" vertical="top" wrapText="1"/>
      <protection locked="0"/>
    </xf>
    <xf numFmtId="0" fontId="3" fillId="0" borderId="1" xfId="0" applyFont="1" applyFill="1" applyBorder="1" applyAlignment="1" applyProtection="1">
      <alignment vertical="top" wrapText="1"/>
      <protection locked="0"/>
    </xf>
    <xf numFmtId="0" fontId="4" fillId="0" borderId="1" xfId="0" applyFont="1" applyBorder="1" applyAlignment="1" applyProtection="1">
      <alignment horizontal="left" vertical="top" wrapText="1"/>
      <protection locked="0"/>
    </xf>
    <xf numFmtId="0" fontId="4" fillId="0" borderId="1" xfId="0" applyFont="1" applyBorder="1" applyAlignment="1" applyProtection="1">
      <alignment horizontal="left" vertical="center" wrapText="1"/>
      <protection locked="0"/>
    </xf>
    <xf numFmtId="0" fontId="4" fillId="0" borderId="1" xfId="0" applyFont="1" applyBorder="1" applyAlignment="1" applyProtection="1">
      <alignment vertical="top" wrapText="1"/>
      <protection locked="0"/>
    </xf>
    <xf numFmtId="0" fontId="3" fillId="0" borderId="1" xfId="0" applyFont="1" applyBorder="1" applyAlignment="1" applyProtection="1">
      <alignment horizontal="left" vertical="top" wrapText="1" indent="1"/>
      <protection locked="0"/>
    </xf>
    <xf numFmtId="0" fontId="3" fillId="4" borderId="1" xfId="0" applyFont="1" applyFill="1" applyBorder="1" applyAlignment="1" applyProtection="1">
      <alignment horizontal="left" vertical="top" wrapText="1"/>
      <protection locked="0"/>
    </xf>
    <xf numFmtId="0" fontId="6" fillId="8" borderId="1" xfId="1" applyNumberFormat="1" applyFont="1" applyFill="1" applyBorder="1" applyAlignment="1">
      <alignment horizontal="center" vertical="center" wrapText="1"/>
    </xf>
    <xf numFmtId="0" fontId="2" fillId="8" borderId="1" xfId="1" applyNumberFormat="1" applyFont="1" applyFill="1" applyBorder="1" applyAlignment="1">
      <alignment wrapText="1"/>
    </xf>
    <xf numFmtId="0" fontId="10" fillId="8" borderId="1" xfId="1" applyNumberFormat="1" applyFont="1" applyFill="1" applyBorder="1" applyAlignment="1">
      <alignment wrapText="1"/>
    </xf>
    <xf numFmtId="0" fontId="9" fillId="13" borderId="1" xfId="1" applyNumberFormat="1" applyFont="1" applyFill="1" applyBorder="1" applyAlignment="1">
      <alignment horizontal="center" vertical="center" wrapText="1"/>
    </xf>
    <xf numFmtId="0" fontId="11" fillId="13" borderId="1" xfId="1" applyNumberFormat="1" applyFont="1" applyFill="1" applyBorder="1" applyAlignment="1">
      <alignment horizontal="center" vertical="center" wrapText="1"/>
    </xf>
    <xf numFmtId="0" fontId="9" fillId="8" borderId="1" xfId="1" applyNumberFormat="1" applyFont="1" applyFill="1" applyBorder="1" applyAlignment="1">
      <alignment horizontal="center" vertical="center" wrapText="1"/>
    </xf>
    <xf numFmtId="0" fontId="2" fillId="8" borderId="1" xfId="1" applyNumberFormat="1" applyFont="1" applyFill="1" applyBorder="1" applyAlignment="1">
      <alignment horizontal="center" wrapText="1"/>
    </xf>
    <xf numFmtId="0" fontId="6" fillId="15" borderId="1" xfId="1" applyNumberFormat="1" applyFont="1" applyFill="1" applyBorder="1" applyAlignment="1">
      <alignment horizontal="center" vertical="center" wrapText="1"/>
    </xf>
    <xf numFmtId="0" fontId="2" fillId="15" borderId="1" xfId="1" applyNumberFormat="1" applyFont="1" applyFill="1" applyBorder="1" applyAlignment="1">
      <alignment horizontal="center" wrapText="1"/>
    </xf>
    <xf numFmtId="0" fontId="2" fillId="15" borderId="1" xfId="1" applyNumberFormat="1" applyFont="1" applyFill="1" applyBorder="1" applyAlignment="1">
      <alignment wrapText="1"/>
    </xf>
    <xf numFmtId="0" fontId="6" fillId="15" borderId="4" xfId="1" applyNumberFormat="1" applyFont="1" applyFill="1" applyBorder="1" applyAlignment="1">
      <alignment horizontal="center" vertical="center" wrapText="1"/>
    </xf>
    <xf numFmtId="0" fontId="2" fillId="15" borderId="1" xfId="1" applyFont="1" applyFill="1" applyBorder="1" applyAlignment="1">
      <alignment horizontal="center" vertical="center" wrapText="1"/>
    </xf>
    <xf numFmtId="0" fontId="6" fillId="15" borderId="1" xfId="1" applyFont="1" applyFill="1" applyBorder="1" applyAlignment="1">
      <alignment horizontal="center" vertical="center" wrapText="1"/>
    </xf>
    <xf numFmtId="0" fontId="2" fillId="15" borderId="5" xfId="1" applyFont="1" applyFill="1" applyBorder="1" applyAlignment="1">
      <alignment horizontal="center" vertical="center" wrapText="1"/>
    </xf>
    <xf numFmtId="0" fontId="2" fillId="15" borderId="6" xfId="1" applyFont="1" applyFill="1" applyBorder="1" applyAlignment="1">
      <alignment horizontal="center" vertical="center" wrapText="1"/>
    </xf>
    <xf numFmtId="0" fontId="6" fillId="15" borderId="4" xfId="1" applyFont="1" applyFill="1" applyBorder="1" applyAlignment="1">
      <alignment horizontal="center" vertical="center" wrapText="1"/>
    </xf>
    <xf numFmtId="0" fontId="6" fillId="15" borderId="5" xfId="1" applyFont="1" applyFill="1" applyBorder="1" applyAlignment="1">
      <alignment horizontal="center" vertical="top" wrapText="1"/>
    </xf>
    <xf numFmtId="0" fontId="6" fillId="15" borderId="6" xfId="1" applyFont="1" applyFill="1" applyBorder="1" applyAlignment="1">
      <alignment horizontal="center" vertical="top" wrapText="1"/>
    </xf>
    <xf numFmtId="0" fontId="2" fillId="15" borderId="1" xfId="1" applyNumberFormat="1" applyFont="1" applyFill="1" applyBorder="1" applyAlignment="1">
      <alignment horizontal="center" vertical="center" wrapText="1"/>
    </xf>
    <xf numFmtId="0" fontId="2" fillId="15" borderId="1" xfId="1" applyFont="1" applyFill="1" applyBorder="1" applyAlignment="1">
      <alignment vertical="center" wrapText="1"/>
    </xf>
    <xf numFmtId="0" fontId="6" fillId="13" borderId="1" xfId="1" applyNumberFormat="1" applyFont="1" applyFill="1" applyBorder="1" applyAlignment="1">
      <alignment horizontal="center" vertical="center" wrapText="1"/>
    </xf>
    <xf numFmtId="0" fontId="6" fillId="20" borderId="1" xfId="1" applyNumberFormat="1" applyFont="1" applyFill="1" applyBorder="1" applyAlignment="1">
      <alignment vertical="center" wrapText="1"/>
    </xf>
    <xf numFmtId="0" fontId="16" fillId="9" borderId="0" xfId="0" applyFont="1" applyFill="1" applyAlignment="1">
      <alignment horizontal="center" vertical="center"/>
    </xf>
    <xf numFmtId="0" fontId="7" fillId="9" borderId="7" xfId="0" applyFont="1" applyFill="1" applyBorder="1" applyAlignment="1">
      <alignment horizontal="center" vertical="center"/>
    </xf>
    <xf numFmtId="0" fontId="7" fillId="14" borderId="7" xfId="0" applyFont="1" applyFill="1" applyBorder="1" applyAlignment="1">
      <alignment horizontal="center" vertical="center"/>
    </xf>
    <xf numFmtId="0" fontId="7" fillId="2" borderId="7" xfId="0" applyFont="1" applyFill="1" applyBorder="1" applyAlignment="1">
      <alignment horizontal="center" vertical="center"/>
    </xf>
    <xf numFmtId="0" fontId="0" fillId="0" borderId="0" xfId="0" applyAlignment="1">
      <alignment horizontal="left" vertical="center"/>
    </xf>
    <xf numFmtId="0" fontId="17" fillId="0" borderId="0" xfId="0" applyFont="1" applyAlignment="1">
      <alignment horizontal="left" vertical="center" wrapText="1" indent="1"/>
    </xf>
    <xf numFmtId="0" fontId="17" fillId="0" borderId="0" xfId="0" applyFont="1" applyAlignment="1">
      <alignment horizontal="left" vertical="center" wrapText="1" indent="6"/>
    </xf>
    <xf numFmtId="0" fontId="18" fillId="0" borderId="0" xfId="0" applyFont="1" applyAlignment="1">
      <alignment vertical="center" wrapText="1"/>
    </xf>
    <xf numFmtId="0" fontId="19" fillId="0" borderId="0" xfId="0" applyFont="1" applyAlignment="1">
      <alignment horizontal="center" vertical="center"/>
    </xf>
    <xf numFmtId="0" fontId="18" fillId="21" borderId="0" xfId="0" applyFont="1" applyFill="1" applyAlignment="1">
      <alignment vertical="center" wrapText="1"/>
    </xf>
    <xf numFmtId="0" fontId="0" fillId="21" borderId="0" xfId="0" applyFill="1"/>
    <xf numFmtId="0" fontId="0" fillId="21" borderId="0" xfId="0" applyFill="1" applyAlignment="1">
      <alignment horizontal="center" vertical="center"/>
    </xf>
    <xf numFmtId="0" fontId="0" fillId="12" borderId="0" xfId="0" applyFill="1"/>
    <xf numFmtId="0" fontId="0" fillId="12" borderId="0" xfId="0" applyFill="1" applyAlignment="1">
      <alignment horizontal="right"/>
    </xf>
    <xf numFmtId="0" fontId="1" fillId="23" borderId="0" xfId="0" applyFont="1" applyFill="1"/>
    <xf numFmtId="0" fontId="0" fillId="23" borderId="0" xfId="0" applyFill="1"/>
    <xf numFmtId="0" fontId="0" fillId="0" borderId="0" xfId="0" applyAlignment="1">
      <alignment vertical="top" wrapText="1"/>
    </xf>
    <xf numFmtId="0" fontId="1" fillId="8" borderId="0" xfId="0" applyFont="1" applyFill="1" applyAlignment="1">
      <alignment wrapText="1"/>
    </xf>
    <xf numFmtId="0" fontId="0" fillId="0" borderId="0" xfId="0" applyAlignment="1">
      <alignment horizontal="right"/>
    </xf>
    <xf numFmtId="0" fontId="1" fillId="7" borderId="0" xfId="0" applyFont="1" applyFill="1" applyAlignment="1">
      <alignment horizontal="right" wrapText="1"/>
    </xf>
    <xf numFmtId="0" fontId="1" fillId="12" borderId="0" xfId="0" applyFont="1" applyFill="1" applyAlignment="1">
      <alignment wrapText="1"/>
    </xf>
    <xf numFmtId="0" fontId="0" fillId="7" borderId="0" xfId="0" applyFill="1"/>
    <xf numFmtId="0" fontId="5" fillId="0" borderId="0" xfId="0" applyFont="1"/>
    <xf numFmtId="0" fontId="2" fillId="27" borderId="3" xfId="0" applyNumberFormat="1" applyFont="1" applyFill="1" applyBorder="1" applyAlignment="1">
      <alignment horizontal="center" vertical="center" wrapText="1"/>
    </xf>
    <xf numFmtId="0" fontId="2" fillId="27" borderId="9" xfId="0" applyNumberFormat="1" applyFont="1" applyFill="1" applyBorder="1" applyAlignment="1">
      <alignment horizontal="center" vertical="center" wrapText="1"/>
    </xf>
    <xf numFmtId="0" fontId="2" fillId="27" borderId="10" xfId="0" applyNumberFormat="1" applyFont="1" applyFill="1" applyBorder="1" applyAlignment="1">
      <alignment horizontal="center" vertical="center" wrapText="1"/>
    </xf>
    <xf numFmtId="1" fontId="2" fillId="27" borderId="3" xfId="0" applyNumberFormat="1" applyFont="1" applyFill="1" applyBorder="1" applyAlignment="1">
      <alignment horizontal="center" vertical="center" wrapText="1"/>
    </xf>
    <xf numFmtId="0" fontId="2" fillId="27" borderId="8" xfId="0" applyNumberFormat="1" applyFont="1" applyFill="1" applyBorder="1" applyAlignment="1">
      <alignment horizontal="center" vertical="center" wrapText="1"/>
    </xf>
    <xf numFmtId="0" fontId="0" fillId="0" borderId="0" xfId="0" applyAlignment="1">
      <alignment horizontal="right" wrapText="1"/>
    </xf>
    <xf numFmtId="0" fontId="2" fillId="22" borderId="0" xfId="0" applyNumberFormat="1" applyFont="1" applyFill="1" applyBorder="1" applyAlignment="1">
      <alignment horizontal="center" vertical="center" wrapText="1"/>
    </xf>
    <xf numFmtId="1" fontId="2" fillId="22" borderId="0" xfId="0" applyNumberFormat="1" applyFont="1" applyFill="1" applyBorder="1" applyAlignment="1">
      <alignment horizontal="center" vertical="center" wrapText="1"/>
    </xf>
    <xf numFmtId="0" fontId="0" fillId="5" borderId="0" xfId="0" applyFill="1"/>
    <xf numFmtId="0" fontId="1" fillId="5" borderId="0" xfId="0" applyFont="1" applyFill="1" applyAlignment="1">
      <alignment horizontal="right" wrapText="1"/>
    </xf>
    <xf numFmtId="0" fontId="2" fillId="5" borderId="0" xfId="0" applyNumberFormat="1" applyFont="1" applyFill="1" applyBorder="1" applyAlignment="1">
      <alignment horizontal="center" vertical="center" wrapText="1"/>
    </xf>
    <xf numFmtId="1" fontId="2" fillId="5" borderId="0" xfId="0" applyNumberFormat="1" applyFont="1" applyFill="1" applyBorder="1" applyAlignment="1">
      <alignment horizontal="center" vertical="center" wrapText="1"/>
    </xf>
    <xf numFmtId="0" fontId="1" fillId="22" borderId="0" xfId="0" applyFont="1" applyFill="1" applyAlignment="1">
      <alignment horizontal="center"/>
    </xf>
    <xf numFmtId="0" fontId="1" fillId="22" borderId="0" xfId="0" applyFont="1" applyFill="1" applyAlignment="1">
      <alignment horizontal="center" vertical="center" wrapText="1"/>
    </xf>
    <xf numFmtId="0" fontId="1" fillId="22" borderId="0" xfId="0" applyFont="1" applyFill="1" applyAlignment="1">
      <alignment horizontal="center" vertical="center"/>
    </xf>
    <xf numFmtId="0" fontId="0" fillId="0" borderId="0" xfId="0" applyAlignment="1">
      <alignment horizontal="right" vertical="center"/>
    </xf>
    <xf numFmtId="0" fontId="0" fillId="0" borderId="0" xfId="0" applyAlignment="1">
      <alignment horizontal="center" vertical="center" wrapText="1"/>
    </xf>
    <xf numFmtId="0" fontId="1" fillId="5" borderId="0" xfId="0" applyFont="1" applyFill="1" applyAlignment="1">
      <alignment horizontal="right" vertical="center" wrapText="1"/>
    </xf>
    <xf numFmtId="0" fontId="2" fillId="0" borderId="1" xfId="0" applyNumberFormat="1" applyFont="1" applyBorder="1" applyAlignment="1">
      <alignment horizontal="center" vertical="top" wrapText="1"/>
    </xf>
    <xf numFmtId="0" fontId="6" fillId="8" borderId="1" xfId="0" applyNumberFormat="1" applyFont="1" applyFill="1" applyBorder="1" applyAlignment="1">
      <alignment horizontal="center" vertical="top" wrapText="1"/>
    </xf>
    <xf numFmtId="0" fontId="2" fillId="22" borderId="1" xfId="0" applyNumberFormat="1" applyFont="1" applyFill="1" applyBorder="1" applyAlignment="1">
      <alignment vertical="top" wrapText="1"/>
    </xf>
    <xf numFmtId="0" fontId="14" fillId="8" borderId="1" xfId="0" applyNumberFormat="1" applyFont="1" applyFill="1" applyBorder="1" applyAlignment="1">
      <alignment horizontal="center" vertical="top" wrapText="1"/>
    </xf>
    <xf numFmtId="0" fontId="2" fillId="8" borderId="1" xfId="0" applyNumberFormat="1" applyFont="1" applyFill="1" applyBorder="1" applyAlignment="1">
      <alignment horizontal="center" vertical="top" wrapText="1"/>
    </xf>
    <xf numFmtId="0" fontId="2" fillId="0" borderId="1" xfId="0" applyNumberFormat="1" applyFont="1" applyBorder="1" applyAlignment="1">
      <alignment horizontal="left" vertical="top" wrapText="1"/>
    </xf>
    <xf numFmtId="0" fontId="0" fillId="0" borderId="0" xfId="0" applyAlignment="1">
      <alignment horizontal="right" vertical="center" wrapText="1"/>
    </xf>
    <xf numFmtId="164" fontId="2" fillId="0" borderId="1" xfId="0" applyNumberFormat="1" applyFont="1" applyBorder="1" applyAlignment="1">
      <alignment horizontal="center"/>
    </xf>
    <xf numFmtId="2" fontId="2" fillId="0" borderId="1" xfId="0" applyNumberFormat="1" applyFont="1" applyBorder="1" applyAlignment="1">
      <alignment horizontal="center"/>
    </xf>
    <xf numFmtId="2" fontId="2" fillId="8" borderId="1" xfId="0" applyNumberFormat="1" applyFont="1" applyFill="1" applyBorder="1" applyAlignment="1">
      <alignment horizontal="center"/>
    </xf>
    <xf numFmtId="0" fontId="1" fillId="0" borderId="0" xfId="0" applyFont="1" applyAlignment="1">
      <alignment vertical="center"/>
    </xf>
    <xf numFmtId="0" fontId="1" fillId="0" borderId="0" xfId="0" applyFont="1" applyAlignment="1">
      <alignment vertical="top" wrapText="1"/>
    </xf>
    <xf numFmtId="0" fontId="0" fillId="29" borderId="0" xfId="0" applyFill="1" applyAlignment="1">
      <alignment horizontal="center" vertical="center"/>
    </xf>
    <xf numFmtId="0" fontId="0" fillId="29" borderId="0" xfId="0" applyFill="1"/>
    <xf numFmtId="2" fontId="0" fillId="0" borderId="0" xfId="0" applyNumberFormat="1" applyAlignment="1">
      <alignment horizontal="center" vertical="center"/>
    </xf>
    <xf numFmtId="0" fontId="0" fillId="5" borderId="0" xfId="0" applyFill="1" applyAlignment="1">
      <alignment horizontal="center" vertical="center"/>
    </xf>
    <xf numFmtId="0" fontId="25" fillId="0" borderId="0" xfId="0" applyFont="1"/>
    <xf numFmtId="0" fontId="7" fillId="0" borderId="0" xfId="0" applyFont="1"/>
    <xf numFmtId="2" fontId="2" fillId="8" borderId="1" xfId="0" applyNumberFormat="1" applyFont="1" applyFill="1" applyBorder="1" applyAlignment="1">
      <alignment horizontal="center" vertical="center"/>
    </xf>
    <xf numFmtId="0" fontId="6" fillId="14" borderId="1" xfId="1" applyNumberFormat="1" applyFont="1" applyFill="1" applyBorder="1" applyAlignment="1">
      <alignment horizontal="center" vertical="center" wrapText="1"/>
    </xf>
    <xf numFmtId="2" fontId="1" fillId="0" borderId="0" xfId="0" applyNumberFormat="1" applyFont="1" applyAlignment="1">
      <alignment horizontal="center" vertical="center"/>
    </xf>
    <xf numFmtId="2" fontId="0" fillId="0" borderId="0" xfId="0" applyNumberFormat="1" applyAlignment="1">
      <alignment horizontal="center"/>
    </xf>
    <xf numFmtId="2" fontId="0" fillId="0" borderId="0" xfId="0" applyNumberFormat="1" applyFont="1" applyAlignment="1">
      <alignment horizontal="center"/>
    </xf>
    <xf numFmtId="2" fontId="16" fillId="9" borderId="0" xfId="0" applyNumberFormat="1" applyFont="1" applyFill="1" applyAlignment="1">
      <alignment horizontal="center" vertical="center"/>
    </xf>
    <xf numFmtId="2" fontId="7" fillId="9" borderId="2" xfId="0" applyNumberFormat="1" applyFont="1" applyFill="1" applyBorder="1" applyAlignment="1">
      <alignment horizontal="center" vertical="center"/>
    </xf>
    <xf numFmtId="2" fontId="7" fillId="14" borderId="7" xfId="0" applyNumberFormat="1" applyFont="1" applyFill="1" applyBorder="1" applyAlignment="1">
      <alignment horizontal="center" vertical="center"/>
    </xf>
    <xf numFmtId="2" fontId="7" fillId="2" borderId="7" xfId="0" applyNumberFormat="1" applyFont="1" applyFill="1" applyBorder="1" applyAlignment="1">
      <alignment horizontal="center" vertical="center"/>
    </xf>
    <xf numFmtId="2" fontId="7" fillId="9" borderId="7" xfId="0" applyNumberFormat="1" applyFont="1" applyFill="1" applyBorder="1" applyAlignment="1">
      <alignment horizontal="center" vertical="center"/>
    </xf>
    <xf numFmtId="2" fontId="7" fillId="9" borderId="0" xfId="0" applyNumberFormat="1" applyFont="1" applyFill="1" applyBorder="1" applyAlignment="1">
      <alignment horizontal="center" vertical="center"/>
    </xf>
    <xf numFmtId="2" fontId="6" fillId="8" borderId="1" xfId="1" applyNumberFormat="1" applyFont="1" applyFill="1" applyBorder="1" applyAlignment="1">
      <alignment horizontal="center" vertical="center" wrapText="1"/>
    </xf>
    <xf numFmtId="2" fontId="2" fillId="8" borderId="1" xfId="1" applyNumberFormat="1" applyFont="1" applyFill="1" applyBorder="1" applyAlignment="1">
      <alignment horizontal="center" wrapText="1"/>
    </xf>
    <xf numFmtId="2" fontId="6" fillId="14" borderId="1" xfId="1" applyNumberFormat="1" applyFont="1" applyFill="1" applyBorder="1" applyAlignment="1">
      <alignment horizontal="center" vertical="center" wrapText="1"/>
    </xf>
    <xf numFmtId="2" fontId="6" fillId="15" borderId="1" xfId="1" applyNumberFormat="1" applyFont="1" applyFill="1" applyBorder="1" applyAlignment="1">
      <alignment horizontal="center" vertical="center" wrapText="1"/>
    </xf>
    <xf numFmtId="2" fontId="2" fillId="15" borderId="1" xfId="1" applyNumberFormat="1" applyFont="1" applyFill="1" applyBorder="1" applyAlignment="1">
      <alignment horizontal="center" vertical="center" wrapText="1"/>
    </xf>
    <xf numFmtId="2" fontId="2" fillId="15" borderId="1" xfId="1" applyNumberFormat="1" applyFont="1" applyFill="1" applyBorder="1" applyAlignment="1">
      <alignment horizontal="center" wrapText="1"/>
    </xf>
    <xf numFmtId="2" fontId="6" fillId="15" borderId="4" xfId="1" applyNumberFormat="1" applyFont="1" applyFill="1" applyBorder="1" applyAlignment="1">
      <alignment horizontal="center" vertical="center" wrapText="1"/>
    </xf>
    <xf numFmtId="2" fontId="2" fillId="15" borderId="5" xfId="1" applyNumberFormat="1" applyFont="1" applyFill="1" applyBorder="1" applyAlignment="1">
      <alignment horizontal="center" vertical="center" wrapText="1"/>
    </xf>
    <xf numFmtId="2" fontId="2" fillId="15" borderId="6" xfId="1" applyNumberFormat="1" applyFont="1" applyFill="1" applyBorder="1" applyAlignment="1">
      <alignment horizontal="center" vertical="center" wrapText="1"/>
    </xf>
    <xf numFmtId="2" fontId="6" fillId="15" borderId="5" xfId="1" applyNumberFormat="1" applyFont="1" applyFill="1" applyBorder="1" applyAlignment="1">
      <alignment horizontal="center" vertical="top" wrapText="1"/>
    </xf>
    <xf numFmtId="2" fontId="6" fillId="15" borderId="6" xfId="1" applyNumberFormat="1" applyFont="1" applyFill="1" applyBorder="1" applyAlignment="1">
      <alignment horizontal="center" vertical="top" wrapText="1"/>
    </xf>
    <xf numFmtId="2" fontId="6" fillId="13" borderId="1" xfId="1" applyNumberFormat="1" applyFont="1" applyFill="1" applyBorder="1" applyAlignment="1">
      <alignment horizontal="center" vertical="center" wrapText="1"/>
    </xf>
    <xf numFmtId="2" fontId="9" fillId="13" borderId="1" xfId="1" applyNumberFormat="1" applyFont="1" applyFill="1" applyBorder="1" applyAlignment="1">
      <alignment horizontal="center" vertical="center" wrapText="1"/>
    </xf>
    <xf numFmtId="2" fontId="23" fillId="8" borderId="1" xfId="1" applyNumberFormat="1" applyFont="1" applyFill="1" applyBorder="1" applyAlignment="1">
      <alignment horizontal="center" vertical="center" wrapText="1"/>
    </xf>
    <xf numFmtId="2" fontId="23" fillId="8" borderId="1" xfId="1" applyNumberFormat="1" applyFont="1" applyFill="1" applyBorder="1" applyAlignment="1">
      <alignment horizontal="center" wrapText="1"/>
    </xf>
    <xf numFmtId="2" fontId="6" fillId="8" borderId="1" xfId="1" applyNumberFormat="1" applyFont="1" applyFill="1" applyBorder="1" applyAlignment="1">
      <alignment horizontal="center" wrapText="1"/>
    </xf>
    <xf numFmtId="2" fontId="6" fillId="8" borderId="1" xfId="0" applyNumberFormat="1" applyFont="1" applyFill="1" applyBorder="1" applyAlignment="1">
      <alignment horizontal="center" vertical="center" wrapText="1"/>
    </xf>
    <xf numFmtId="2" fontId="2" fillId="6" borderId="1" xfId="0" applyNumberFormat="1" applyFont="1" applyFill="1" applyBorder="1" applyAlignment="1">
      <alignment horizontal="center"/>
    </xf>
    <xf numFmtId="2" fontId="2" fillId="25" borderId="1" xfId="0" applyNumberFormat="1" applyFont="1" applyFill="1" applyBorder="1" applyAlignment="1">
      <alignment horizontal="center"/>
    </xf>
    <xf numFmtId="2" fontId="2" fillId="26" borderId="1" xfId="0" applyNumberFormat="1" applyFont="1" applyFill="1" applyBorder="1" applyAlignment="1">
      <alignment horizontal="center"/>
    </xf>
    <xf numFmtId="2" fontId="2" fillId="24" borderId="1" xfId="0" applyNumberFormat="1" applyFont="1" applyFill="1" applyBorder="1" applyAlignment="1">
      <alignment horizontal="center"/>
    </xf>
    <xf numFmtId="2" fontId="2" fillId="24" borderId="1" xfId="0" applyNumberFormat="1" applyFont="1" applyFill="1" applyBorder="1" applyAlignment="1">
      <alignment horizontal="center" vertical="center" wrapText="1"/>
    </xf>
    <xf numFmtId="2" fontId="20" fillId="8" borderId="1" xfId="0" applyNumberFormat="1" applyFont="1" applyFill="1" applyBorder="1" applyAlignment="1">
      <alignment horizontal="center"/>
    </xf>
    <xf numFmtId="2" fontId="2" fillId="0" borderId="1" xfId="0" applyNumberFormat="1" applyFont="1" applyFill="1" applyBorder="1" applyAlignment="1">
      <alignment horizontal="center"/>
    </xf>
    <xf numFmtId="2" fontId="6" fillId="8" borderId="1" xfId="0" applyNumberFormat="1" applyFont="1" applyFill="1" applyBorder="1" applyAlignment="1">
      <alignment horizontal="center" vertical="center"/>
    </xf>
    <xf numFmtId="2" fontId="21" fillId="8" borderId="1" xfId="0" applyNumberFormat="1" applyFont="1" applyFill="1" applyBorder="1" applyAlignment="1">
      <alignment horizontal="center" vertical="center"/>
    </xf>
    <xf numFmtId="2" fontId="22" fillId="8" borderId="1" xfId="0" applyNumberFormat="1" applyFont="1" applyFill="1" applyBorder="1" applyAlignment="1">
      <alignment horizontal="center" vertical="center"/>
    </xf>
    <xf numFmtId="2" fontId="21" fillId="28" borderId="1" xfId="0" applyNumberFormat="1" applyFont="1" applyFill="1" applyBorder="1" applyAlignment="1">
      <alignment horizontal="center" vertical="center"/>
    </xf>
    <xf numFmtId="2" fontId="0" fillId="16" borderId="0" xfId="0" applyNumberFormat="1" applyFill="1" applyAlignment="1">
      <alignment horizontal="center" vertical="center"/>
    </xf>
    <xf numFmtId="2" fontId="26" fillId="8" borderId="1" xfId="0" applyNumberFormat="1" applyFont="1" applyFill="1" applyBorder="1" applyAlignment="1">
      <alignment horizontal="center" vertical="center"/>
    </xf>
    <xf numFmtId="2" fontId="21" fillId="7" borderId="1" xfId="0" applyNumberFormat="1" applyFont="1" applyFill="1" applyBorder="1" applyAlignment="1">
      <alignment horizontal="center" vertical="center"/>
    </xf>
    <xf numFmtId="2" fontId="7" fillId="8" borderId="0" xfId="0" applyNumberFormat="1" applyFont="1" applyFill="1" applyAlignment="1">
      <alignment horizontal="center"/>
    </xf>
    <xf numFmtId="2" fontId="0" fillId="8" borderId="0" xfId="0" applyNumberFormat="1" applyFill="1" applyAlignment="1">
      <alignment horizontal="center"/>
    </xf>
    <xf numFmtId="2" fontId="24" fillId="0" borderId="0" xfId="0" applyNumberFormat="1" applyFont="1" applyAlignment="1">
      <alignment horizontal="center"/>
    </xf>
    <xf numFmtId="2" fontId="1" fillId="0" borderId="0" xfId="0" applyNumberFormat="1" applyFont="1" applyAlignment="1">
      <alignment horizontal="center"/>
    </xf>
    <xf numFmtId="2" fontId="10" fillId="8" borderId="1" xfId="1" applyNumberFormat="1" applyFont="1" applyFill="1" applyBorder="1" applyAlignment="1">
      <alignment horizontal="center" wrapText="1"/>
    </xf>
    <xf numFmtId="2" fontId="6" fillId="20" borderId="1" xfId="1" applyNumberFormat="1" applyFont="1" applyFill="1" applyBorder="1" applyAlignment="1">
      <alignment horizontal="center" vertical="center" wrapText="1"/>
    </xf>
    <xf numFmtId="2" fontId="3" fillId="0" borderId="1" xfId="0" applyNumberFormat="1" applyFont="1" applyBorder="1" applyAlignment="1" applyProtection="1">
      <alignment horizontal="center" vertical="top" wrapText="1"/>
      <protection locked="0"/>
    </xf>
    <xf numFmtId="2" fontId="3" fillId="0" borderId="1" xfId="0" applyNumberFormat="1" applyFont="1" applyFill="1" applyBorder="1" applyAlignment="1" applyProtection="1">
      <alignment horizontal="center" vertical="top" wrapText="1"/>
      <protection locked="0"/>
    </xf>
    <xf numFmtId="2" fontId="4" fillId="0" borderId="1" xfId="0" applyNumberFormat="1" applyFont="1" applyBorder="1" applyAlignment="1" applyProtection="1">
      <alignment horizontal="center" vertical="top" wrapText="1"/>
      <protection locked="0"/>
    </xf>
    <xf numFmtId="2" fontId="4" fillId="0" borderId="1" xfId="0" applyNumberFormat="1" applyFont="1" applyBorder="1" applyAlignment="1" applyProtection="1">
      <alignment horizontal="center" vertical="center" wrapText="1"/>
      <protection locked="0"/>
    </xf>
    <xf numFmtId="2" fontId="5" fillId="0" borderId="0" xfId="0" applyNumberFormat="1" applyFont="1" applyAlignment="1">
      <alignment horizontal="center"/>
    </xf>
    <xf numFmtId="2" fontId="5" fillId="0" borderId="1" xfId="0" applyNumberFormat="1" applyFont="1" applyBorder="1" applyAlignment="1">
      <alignment horizontal="center" vertical="top" wrapText="1"/>
    </xf>
    <xf numFmtId="2" fontId="3" fillId="4" borderId="1" xfId="0" applyNumberFormat="1" applyFont="1" applyFill="1" applyBorder="1" applyAlignment="1" applyProtection="1">
      <alignment horizontal="center" vertical="top" wrapText="1"/>
      <protection locked="0"/>
    </xf>
    <xf numFmtId="2" fontId="1" fillId="12" borderId="0" xfId="0" applyNumberFormat="1" applyFont="1" applyFill="1" applyAlignment="1">
      <alignment horizontal="center" wrapText="1"/>
    </xf>
    <xf numFmtId="2" fontId="0" fillId="12" borderId="0" xfId="0" applyNumberFormat="1" applyFill="1" applyAlignment="1">
      <alignment horizontal="center"/>
    </xf>
    <xf numFmtId="2" fontId="6" fillId="0" borderId="1" xfId="0" applyNumberFormat="1" applyFont="1" applyBorder="1" applyAlignment="1">
      <alignment horizontal="center" vertical="center"/>
    </xf>
    <xf numFmtId="2" fontId="1" fillId="8" borderId="0" xfId="0" applyNumberFormat="1" applyFont="1" applyFill="1" applyAlignment="1">
      <alignment horizontal="center" wrapText="1"/>
    </xf>
    <xf numFmtId="2" fontId="0" fillId="0" borderId="1" xfId="0" applyNumberFormat="1" applyBorder="1" applyAlignment="1">
      <alignment horizontal="center"/>
    </xf>
    <xf numFmtId="2" fontId="0" fillId="0" borderId="0" xfId="0" applyNumberFormat="1" applyFill="1" applyAlignment="1">
      <alignment horizontal="center"/>
    </xf>
    <xf numFmtId="2" fontId="2" fillId="22" borderId="1" xfId="0" applyNumberFormat="1" applyFont="1" applyFill="1" applyBorder="1" applyAlignment="1">
      <alignment horizontal="center"/>
    </xf>
    <xf numFmtId="2" fontId="6" fillId="0" borderId="1" xfId="0" applyNumberFormat="1" applyFont="1" applyBorder="1" applyAlignment="1">
      <alignment horizontal="center"/>
    </xf>
    <xf numFmtId="2" fontId="2" fillId="19" borderId="1" xfId="0" applyNumberFormat="1" applyFont="1" applyFill="1" applyBorder="1" applyAlignment="1">
      <alignment horizontal="center"/>
    </xf>
    <xf numFmtId="2" fontId="2" fillId="31" borderId="1" xfId="0" applyNumberFormat="1" applyFont="1" applyFill="1" applyBorder="1" applyAlignment="1">
      <alignment horizontal="center"/>
    </xf>
    <xf numFmtId="2" fontId="2" fillId="2" borderId="1" xfId="0" applyNumberFormat="1" applyFont="1" applyFill="1" applyBorder="1" applyAlignment="1">
      <alignment horizontal="center"/>
    </xf>
    <xf numFmtId="2" fontId="0" fillId="0" borderId="6" xfId="0" applyNumberFormat="1" applyBorder="1" applyAlignment="1">
      <alignment horizontal="center"/>
    </xf>
    <xf numFmtId="2" fontId="6" fillId="26" borderId="1" xfId="0" applyNumberFormat="1" applyFont="1" applyFill="1" applyBorder="1" applyAlignment="1">
      <alignment horizontal="center"/>
    </xf>
    <xf numFmtId="2" fontId="2" fillId="12" borderId="1" xfId="0" applyNumberFormat="1" applyFont="1" applyFill="1" applyBorder="1" applyAlignment="1">
      <alignment horizontal="center"/>
    </xf>
    <xf numFmtId="2" fontId="0" fillId="0" borderId="0" xfId="0" applyNumberFormat="1" applyAlignment="1">
      <alignment horizontal="center" vertical="top" wrapText="1"/>
    </xf>
    <xf numFmtId="2" fontId="1" fillId="16" borderId="0" xfId="0" applyNumberFormat="1" applyFont="1" applyFill="1" applyAlignment="1">
      <alignment horizontal="center" wrapText="1"/>
    </xf>
    <xf numFmtId="2" fontId="0" fillId="22" borderId="1" xfId="0" applyNumberFormat="1" applyFill="1" applyBorder="1" applyAlignment="1">
      <alignment horizontal="center"/>
    </xf>
    <xf numFmtId="2" fontId="2" fillId="0" borderId="6" xfId="0" applyNumberFormat="1" applyFont="1" applyBorder="1" applyAlignment="1">
      <alignment horizontal="center"/>
    </xf>
    <xf numFmtId="2" fontId="7" fillId="30" borderId="0" xfId="0" applyNumberFormat="1" applyFont="1" applyFill="1" applyAlignment="1">
      <alignment horizontal="center"/>
    </xf>
    <xf numFmtId="2" fontId="7" fillId="31" borderId="0" xfId="0" applyNumberFormat="1" applyFont="1" applyFill="1" applyAlignment="1">
      <alignment horizontal="center"/>
    </xf>
    <xf numFmtId="2" fontId="7" fillId="2" borderId="0" xfId="0" applyNumberFormat="1" applyFont="1" applyFill="1" applyAlignment="1">
      <alignment horizontal="center"/>
    </xf>
    <xf numFmtId="2" fontId="7" fillId="0" borderId="0" xfId="0" applyNumberFormat="1" applyFont="1" applyAlignment="1">
      <alignment horizontal="center"/>
    </xf>
    <xf numFmtId="2" fontId="16" fillId="0" borderId="0" xfId="0" applyNumberFormat="1" applyFont="1" applyAlignment="1">
      <alignment horizontal="center" wrapText="1"/>
    </xf>
    <xf numFmtId="2" fontId="7" fillId="19" borderId="0" xfId="0" applyNumberFormat="1" applyFont="1" applyFill="1" applyAlignment="1">
      <alignment horizontal="center"/>
    </xf>
    <xf numFmtId="1" fontId="9" fillId="13" borderId="1" xfId="1" applyNumberFormat="1" applyFont="1" applyFill="1" applyBorder="1" applyAlignment="1">
      <alignment horizontal="center" vertical="center" wrapText="1"/>
    </xf>
    <xf numFmtId="1" fontId="11" fillId="13" borderId="1" xfId="1" applyNumberFormat="1" applyFont="1" applyFill="1" applyBorder="1" applyAlignment="1">
      <alignment horizontal="center" vertical="center" wrapText="1"/>
    </xf>
    <xf numFmtId="1" fontId="9" fillId="8" borderId="1" xfId="1" applyNumberFormat="1" applyFont="1" applyFill="1" applyBorder="1" applyAlignment="1">
      <alignment horizontal="center" vertical="center" wrapText="1"/>
    </xf>
    <xf numFmtId="2" fontId="0" fillId="22" borderId="0" xfId="0" applyNumberFormat="1" applyFill="1" applyAlignment="1">
      <alignment horizontal="center"/>
    </xf>
    <xf numFmtId="2" fontId="0" fillId="32" borderId="0" xfId="0" applyNumberFormat="1" applyFill="1" applyAlignment="1">
      <alignment horizontal="center"/>
    </xf>
    <xf numFmtId="2" fontId="0" fillId="11" borderId="0" xfId="0" applyNumberFormat="1" applyFill="1" applyAlignment="1">
      <alignment horizontal="center"/>
    </xf>
    <xf numFmtId="2" fontId="1" fillId="16" borderId="0" xfId="0" applyNumberFormat="1" applyFont="1" applyFill="1" applyAlignment="1">
      <alignment horizontal="left"/>
    </xf>
    <xf numFmtId="2" fontId="0" fillId="0" borderId="0" xfId="0" applyNumberFormat="1" applyAlignment="1">
      <alignment horizontal="center" wrapText="1"/>
    </xf>
    <xf numFmtId="2" fontId="0" fillId="0" borderId="0" xfId="0" applyNumberFormat="1" applyAlignment="1">
      <alignment horizontal="right" wrapText="1"/>
    </xf>
    <xf numFmtId="2" fontId="0" fillId="0" borderId="0" xfId="0" applyNumberFormat="1" applyAlignment="1">
      <alignment horizontal="right"/>
    </xf>
    <xf numFmtId="2" fontId="0" fillId="30" borderId="0" xfId="0" applyNumberFormat="1" applyFill="1" applyAlignment="1">
      <alignment horizontal="center"/>
    </xf>
    <xf numFmtId="2" fontId="0" fillId="16" borderId="0" xfId="0" applyNumberFormat="1" applyFill="1" applyAlignment="1">
      <alignment horizontal="center" wrapText="1"/>
    </xf>
    <xf numFmtId="2" fontId="0" fillId="30" borderId="0" xfId="0" applyNumberFormat="1" applyFill="1" applyAlignment="1">
      <alignment horizontal="center" wrapText="1"/>
    </xf>
    <xf numFmtId="2" fontId="7" fillId="30" borderId="0" xfId="0" applyNumberFormat="1" applyFont="1" applyFill="1" applyAlignment="1">
      <alignment horizontal="center" vertical="center"/>
    </xf>
    <xf numFmtId="0" fontId="7" fillId="29" borderId="0" xfId="0" applyFont="1" applyFill="1" applyAlignment="1">
      <alignment horizontal="center" vertical="center"/>
    </xf>
    <xf numFmtId="0" fontId="7" fillId="29" borderId="0" xfId="0" applyFont="1" applyFill="1"/>
    <xf numFmtId="2" fontId="7" fillId="16" borderId="0" xfId="0" applyNumberFormat="1" applyFont="1" applyFill="1" applyAlignment="1">
      <alignment horizontal="center" vertical="center"/>
    </xf>
    <xf numFmtId="2" fontId="7" fillId="33" borderId="0" xfId="0" applyNumberFormat="1" applyFont="1" applyFill="1" applyAlignment="1">
      <alignment horizontal="center" vertical="center"/>
    </xf>
    <xf numFmtId="0" fontId="28" fillId="27" borderId="3" xfId="0" applyNumberFormat="1" applyFont="1" applyFill="1" applyBorder="1" applyAlignment="1">
      <alignment horizontal="center" vertical="center" wrapText="1"/>
    </xf>
    <xf numFmtId="0" fontId="1" fillId="8" borderId="0" xfId="0" applyFont="1" applyFill="1" applyAlignment="1">
      <alignment horizontal="center" vertical="center"/>
    </xf>
    <xf numFmtId="0" fontId="7" fillId="8" borderId="0" xfId="0" applyFont="1" applyFill="1" applyAlignment="1">
      <alignment horizontal="center" vertical="center"/>
    </xf>
    <xf numFmtId="0" fontId="7" fillId="0" borderId="0" xfId="0" applyFont="1" applyAlignment="1">
      <alignment horizontal="center" vertical="center"/>
    </xf>
    <xf numFmtId="2" fontId="7" fillId="8" borderId="0" xfId="0" applyNumberFormat="1" applyFont="1" applyFill="1" applyAlignment="1">
      <alignment horizontal="center" vertical="center"/>
    </xf>
    <xf numFmtId="2" fontId="7" fillId="9" borderId="0" xfId="0" applyNumberFormat="1" applyFont="1" applyFill="1" applyAlignment="1">
      <alignment horizontal="center" vertical="center"/>
    </xf>
    <xf numFmtId="2" fontId="7" fillId="0" borderId="0" xfId="0" applyNumberFormat="1" applyFont="1" applyAlignment="1">
      <alignment horizontal="center" vertical="center"/>
    </xf>
    <xf numFmtId="0" fontId="7" fillId="9" borderId="0" xfId="0" applyFont="1" applyFill="1" applyAlignment="1">
      <alignment horizontal="center" vertical="center"/>
    </xf>
    <xf numFmtId="0" fontId="29" fillId="0" borderId="0" xfId="0" applyFont="1"/>
    <xf numFmtId="0" fontId="7" fillId="9" borderId="13" xfId="0" applyFont="1" applyFill="1" applyBorder="1" applyAlignment="1">
      <alignment horizontal="center" vertical="center"/>
    </xf>
    <xf numFmtId="0" fontId="1" fillId="19" borderId="0" xfId="0" applyFont="1" applyFill="1" applyAlignment="1">
      <alignment horizontal="center" vertical="center"/>
    </xf>
    <xf numFmtId="2" fontId="27" fillId="8" borderId="0" xfId="0" applyNumberFormat="1" applyFont="1" applyFill="1"/>
    <xf numFmtId="0" fontId="27" fillId="8" borderId="0" xfId="0" applyFont="1" applyFill="1"/>
    <xf numFmtId="2" fontId="6" fillId="6" borderId="1" xfId="0" applyNumberFormat="1" applyFont="1" applyFill="1" applyBorder="1" applyAlignment="1">
      <alignment horizontal="center" vertical="center"/>
    </xf>
    <xf numFmtId="2" fontId="0" fillId="31" borderId="0" xfId="0" applyNumberFormat="1" applyFill="1" applyAlignment="1">
      <alignment horizontal="center"/>
    </xf>
    <xf numFmtId="2" fontId="0" fillId="0" borderId="0" xfId="0" quotePrefix="1" applyNumberFormat="1" applyAlignment="1">
      <alignment horizontal="center"/>
    </xf>
    <xf numFmtId="2" fontId="9" fillId="8" borderId="1" xfId="1" applyNumberFormat="1" applyFont="1" applyFill="1" applyBorder="1" applyAlignment="1">
      <alignment horizontal="center" vertical="center" wrapText="1"/>
    </xf>
    <xf numFmtId="1" fontId="2" fillId="0" borderId="1" xfId="0" applyNumberFormat="1" applyFont="1" applyBorder="1" applyAlignment="1">
      <alignment horizontal="center"/>
    </xf>
    <xf numFmtId="0" fontId="0" fillId="0" borderId="0" xfId="0" applyAlignment="1">
      <alignment horizontal="left" vertical="top" wrapText="1"/>
    </xf>
    <xf numFmtId="0" fontId="6" fillId="14" borderId="1" xfId="1" applyNumberFormat="1" applyFont="1" applyFill="1" applyBorder="1" applyAlignment="1">
      <alignment horizontal="center" vertical="center" wrapText="1"/>
    </xf>
    <xf numFmtId="0" fontId="12" fillId="14" borderId="1" xfId="1" applyFont="1" applyFill="1" applyBorder="1" applyAlignment="1">
      <alignment horizontal="center" vertical="center" wrapText="1"/>
    </xf>
    <xf numFmtId="0" fontId="9" fillId="11" borderId="1" xfId="1" applyNumberFormat="1" applyFont="1" applyFill="1" applyBorder="1" applyAlignment="1">
      <alignment horizontal="center" vertical="center" wrapText="1"/>
    </xf>
    <xf numFmtId="0" fontId="13" fillId="11" borderId="1" xfId="1" applyFont="1" applyFill="1" applyBorder="1" applyAlignment="1">
      <alignment vertical="center" wrapText="1"/>
    </xf>
    <xf numFmtId="0" fontId="6" fillId="17" borderId="4" xfId="1" applyNumberFormat="1" applyFont="1" applyFill="1" applyBorder="1" applyAlignment="1">
      <alignment horizontal="center" vertical="center" wrapText="1"/>
    </xf>
    <xf numFmtId="0" fontId="6" fillId="17" borderId="5" xfId="1" applyNumberFormat="1" applyFont="1" applyFill="1" applyBorder="1" applyAlignment="1">
      <alignment horizontal="center" vertical="center" wrapText="1"/>
    </xf>
    <xf numFmtId="0" fontId="6" fillId="17" borderId="6" xfId="1" applyNumberFormat="1" applyFont="1" applyFill="1" applyBorder="1" applyAlignment="1">
      <alignment horizontal="center" vertical="center" wrapText="1"/>
    </xf>
    <xf numFmtId="0" fontId="6" fillId="20" borderId="4" xfId="1" applyNumberFormat="1" applyFont="1" applyFill="1" applyBorder="1" applyAlignment="1">
      <alignment horizontal="center" vertical="center" wrapText="1"/>
    </xf>
    <xf numFmtId="0" fontId="6" fillId="20" borderId="5" xfId="1" applyNumberFormat="1" applyFont="1" applyFill="1" applyBorder="1" applyAlignment="1">
      <alignment horizontal="center" vertical="center" wrapText="1"/>
    </xf>
    <xf numFmtId="0" fontId="6" fillId="20" borderId="6" xfId="1" applyNumberFormat="1" applyFont="1" applyFill="1" applyBorder="1" applyAlignment="1">
      <alignment horizontal="center" vertical="center" wrapText="1"/>
    </xf>
    <xf numFmtId="0" fontId="6" fillId="3" borderId="4" xfId="1" applyNumberFormat="1" applyFont="1" applyFill="1" applyBorder="1" applyAlignment="1">
      <alignment horizontal="center" wrapText="1"/>
    </xf>
    <xf numFmtId="0" fontId="6" fillId="3" borderId="6" xfId="1" applyNumberFormat="1" applyFont="1" applyFill="1" applyBorder="1" applyAlignment="1">
      <alignment horizontal="center" wrapText="1"/>
    </xf>
    <xf numFmtId="0" fontId="6" fillId="14" borderId="4" xfId="1" applyNumberFormat="1" applyFont="1" applyFill="1" applyBorder="1" applyAlignment="1">
      <alignment horizontal="center" vertical="center" wrapText="1"/>
    </xf>
    <xf numFmtId="0" fontId="6" fillId="14" borderId="5" xfId="1" applyNumberFormat="1" applyFont="1" applyFill="1" applyBorder="1" applyAlignment="1">
      <alignment horizontal="center" vertical="center" wrapText="1"/>
    </xf>
    <xf numFmtId="0" fontId="6" fillId="14" borderId="6" xfId="1" applyNumberFormat="1" applyFont="1" applyFill="1" applyBorder="1" applyAlignment="1">
      <alignment horizontal="center" vertical="center" wrapText="1"/>
    </xf>
    <xf numFmtId="0" fontId="15" fillId="11" borderId="4" xfId="1" applyNumberFormat="1" applyFont="1" applyFill="1" applyBorder="1" applyAlignment="1">
      <alignment horizontal="center" vertical="center" wrapText="1"/>
    </xf>
    <xf numFmtId="0" fontId="15" fillId="11" borderId="5" xfId="1" applyNumberFormat="1" applyFont="1" applyFill="1" applyBorder="1" applyAlignment="1">
      <alignment horizontal="center" vertical="center" wrapText="1"/>
    </xf>
    <xf numFmtId="0" fontId="15" fillId="11" borderId="6" xfId="1" applyNumberFormat="1" applyFont="1" applyFill="1" applyBorder="1" applyAlignment="1">
      <alignment horizontal="center" vertical="center" wrapText="1"/>
    </xf>
    <xf numFmtId="0" fontId="6" fillId="18" borderId="4" xfId="1" applyNumberFormat="1" applyFont="1" applyFill="1" applyBorder="1" applyAlignment="1">
      <alignment horizontal="center" vertical="center" wrapText="1"/>
    </xf>
    <xf numFmtId="0" fontId="6" fillId="18" borderId="5" xfId="1" applyNumberFormat="1" applyFont="1" applyFill="1" applyBorder="1" applyAlignment="1">
      <alignment horizontal="center" vertical="center" wrapText="1"/>
    </xf>
    <xf numFmtId="0" fontId="6" fillId="18" borderId="6" xfId="1" applyNumberFormat="1" applyFont="1" applyFill="1" applyBorder="1" applyAlignment="1">
      <alignment horizontal="center" vertical="center" wrapText="1"/>
    </xf>
    <xf numFmtId="0" fontId="15" fillId="19" borderId="4" xfId="1" applyFont="1" applyFill="1" applyBorder="1" applyAlignment="1">
      <alignment horizontal="center" vertical="center" wrapText="1"/>
    </xf>
    <xf numFmtId="0" fontId="15" fillId="19" borderId="5" xfId="1" applyFont="1" applyFill="1" applyBorder="1" applyAlignment="1">
      <alignment horizontal="center" vertical="center" wrapText="1"/>
    </xf>
    <xf numFmtId="0" fontId="15" fillId="19" borderId="6" xfId="1" applyFont="1" applyFill="1" applyBorder="1" applyAlignment="1">
      <alignment horizontal="center" vertical="center" wrapText="1"/>
    </xf>
    <xf numFmtId="0" fontId="6" fillId="16" borderId="4" xfId="1" applyNumberFormat="1" applyFont="1" applyFill="1" applyBorder="1" applyAlignment="1">
      <alignment horizontal="center" wrapText="1"/>
    </xf>
    <xf numFmtId="0" fontId="6" fillId="16" borderId="6" xfId="1" applyNumberFormat="1" applyFont="1" applyFill="1" applyBorder="1" applyAlignment="1">
      <alignment horizontal="center" wrapText="1"/>
    </xf>
    <xf numFmtId="0" fontId="6" fillId="10" borderId="4" xfId="1" applyNumberFormat="1" applyFont="1" applyFill="1" applyBorder="1" applyAlignment="1">
      <alignment horizontal="center" vertical="center" wrapText="1"/>
    </xf>
    <xf numFmtId="0" fontId="6" fillId="10" borderId="5" xfId="1" applyNumberFormat="1" applyFont="1" applyFill="1" applyBorder="1" applyAlignment="1">
      <alignment horizontal="center" vertical="center" wrapText="1"/>
    </xf>
    <xf numFmtId="0" fontId="6" fillId="11" borderId="4" xfId="1" applyNumberFormat="1" applyFont="1" applyFill="1" applyBorder="1" applyAlignment="1">
      <alignment horizontal="center" wrapText="1"/>
    </xf>
    <xf numFmtId="0" fontId="6" fillId="11" borderId="6" xfId="1" applyNumberFormat="1" applyFont="1" applyFill="1" applyBorder="1" applyAlignment="1">
      <alignment horizontal="center" wrapText="1"/>
    </xf>
    <xf numFmtId="0" fontId="8" fillId="18" borderId="5" xfId="1" applyFont="1" applyFill="1" applyBorder="1" applyAlignment="1">
      <alignment horizontal="center" vertical="center" wrapText="1"/>
    </xf>
    <xf numFmtId="0" fontId="8" fillId="18" borderId="6" xfId="1" applyFont="1" applyFill="1" applyBorder="1" applyAlignment="1">
      <alignment horizontal="center" vertical="center" wrapText="1"/>
    </xf>
    <xf numFmtId="0" fontId="14" fillId="19" borderId="4" xfId="1" applyFont="1" applyFill="1" applyBorder="1" applyAlignment="1">
      <alignment horizontal="center" vertical="center" wrapText="1"/>
    </xf>
    <xf numFmtId="0" fontId="14" fillId="19" borderId="5" xfId="1" applyFont="1" applyFill="1" applyBorder="1" applyAlignment="1">
      <alignment horizontal="center" vertical="top" wrapText="1"/>
    </xf>
    <xf numFmtId="0" fontId="14" fillId="19" borderId="6" xfId="1" applyFont="1" applyFill="1" applyBorder="1" applyAlignment="1">
      <alignment horizontal="center" vertical="top" wrapText="1"/>
    </xf>
    <xf numFmtId="0" fontId="6" fillId="16" borderId="4" xfId="1" applyNumberFormat="1" applyFont="1" applyFill="1" applyBorder="1" applyAlignment="1">
      <alignment horizontal="center" vertical="center" wrapText="1"/>
    </xf>
    <xf numFmtId="0" fontId="6" fillId="16" borderId="6" xfId="1" applyNumberFormat="1" applyFont="1" applyFill="1" applyBorder="1" applyAlignment="1">
      <alignment horizontal="center" vertical="center" wrapText="1"/>
    </xf>
    <xf numFmtId="0" fontId="6" fillId="12" borderId="4" xfId="1" applyNumberFormat="1" applyFont="1" applyFill="1" applyBorder="1" applyAlignment="1">
      <alignment horizontal="center" vertical="center" wrapText="1"/>
    </xf>
    <xf numFmtId="0" fontId="6" fillId="12" borderId="6" xfId="1" applyNumberFormat="1" applyFont="1" applyFill="1" applyBorder="1" applyAlignment="1">
      <alignment horizontal="center" vertical="center" wrapText="1"/>
    </xf>
    <xf numFmtId="0" fontId="2" fillId="3" borderId="4" xfId="1" applyNumberFormat="1" applyFont="1" applyFill="1" applyBorder="1" applyAlignment="1">
      <alignment horizontal="center" wrapText="1"/>
    </xf>
    <xf numFmtId="0" fontId="2" fillId="3" borderId="6" xfId="1" applyNumberFormat="1" applyFont="1" applyFill="1" applyBorder="1" applyAlignment="1">
      <alignment horizontal="center" wrapText="1"/>
    </xf>
    <xf numFmtId="2" fontId="6" fillId="3" borderId="11" xfId="1" applyNumberFormat="1" applyFont="1" applyFill="1" applyBorder="1" applyAlignment="1">
      <alignment horizontal="center" wrapText="1"/>
    </xf>
    <xf numFmtId="2" fontId="6" fillId="3" borderId="12" xfId="1" applyNumberFormat="1" applyFont="1" applyFill="1" applyBorder="1" applyAlignment="1">
      <alignment horizontal="center" wrapText="1"/>
    </xf>
    <xf numFmtId="2" fontId="0" fillId="0" borderId="0" xfId="0" applyNumberFormat="1" applyAlignment="1">
      <alignment horizontal="center" vertical="top" wrapText="1"/>
    </xf>
    <xf numFmtId="2" fontId="6" fillId="14" borderId="1" xfId="1" applyNumberFormat="1" applyFont="1" applyFill="1" applyBorder="1" applyAlignment="1">
      <alignment horizontal="center" vertical="center" wrapText="1"/>
    </xf>
    <xf numFmtId="2" fontId="12" fillId="14" borderId="1" xfId="1" applyNumberFormat="1" applyFont="1" applyFill="1" applyBorder="1" applyAlignment="1">
      <alignment horizontal="center" vertical="center" wrapText="1"/>
    </xf>
    <xf numFmtId="2" fontId="9" fillId="11" borderId="1" xfId="1" applyNumberFormat="1" applyFont="1" applyFill="1" applyBorder="1" applyAlignment="1">
      <alignment horizontal="center" vertical="center" wrapText="1"/>
    </xf>
    <xf numFmtId="2" fontId="13" fillId="11" borderId="1" xfId="1" applyNumberFormat="1" applyFont="1" applyFill="1" applyBorder="1" applyAlignment="1">
      <alignment horizontal="center" vertical="center" wrapText="1"/>
    </xf>
    <xf numFmtId="2" fontId="6" fillId="17" borderId="4" xfId="1" applyNumberFormat="1" applyFont="1" applyFill="1" applyBorder="1" applyAlignment="1">
      <alignment horizontal="center" vertical="center" wrapText="1"/>
    </xf>
    <xf numFmtId="2" fontId="6" fillId="17" borderId="5" xfId="1" applyNumberFormat="1" applyFont="1" applyFill="1" applyBorder="1" applyAlignment="1">
      <alignment horizontal="center" vertical="center" wrapText="1"/>
    </xf>
    <xf numFmtId="2" fontId="6" fillId="17" borderId="6" xfId="1" applyNumberFormat="1" applyFont="1" applyFill="1" applyBorder="1" applyAlignment="1">
      <alignment horizontal="center" vertical="center" wrapText="1"/>
    </xf>
    <xf numFmtId="2" fontId="6" fillId="20" borderId="4" xfId="1" applyNumberFormat="1" applyFont="1" applyFill="1" applyBorder="1" applyAlignment="1">
      <alignment horizontal="center" vertical="center" wrapText="1"/>
    </xf>
    <xf numFmtId="2" fontId="6" fillId="20" borderId="5" xfId="1" applyNumberFormat="1" applyFont="1" applyFill="1" applyBorder="1" applyAlignment="1">
      <alignment horizontal="center" vertical="center" wrapText="1"/>
    </xf>
    <xf numFmtId="2" fontId="6" fillId="20" borderId="6" xfId="1" applyNumberFormat="1" applyFont="1" applyFill="1" applyBorder="1" applyAlignment="1">
      <alignment horizontal="center" vertical="center" wrapText="1"/>
    </xf>
    <xf numFmtId="2" fontId="6" fillId="12" borderId="4" xfId="1" applyNumberFormat="1" applyFont="1" applyFill="1" applyBorder="1" applyAlignment="1">
      <alignment horizontal="center" vertical="center" wrapText="1"/>
    </xf>
    <xf numFmtId="2" fontId="6" fillId="12" borderId="6" xfId="1" applyNumberFormat="1" applyFont="1" applyFill="1" applyBorder="1" applyAlignment="1">
      <alignment horizontal="center" vertical="center" wrapText="1"/>
    </xf>
    <xf numFmtId="2" fontId="6" fillId="14" borderId="4" xfId="1" applyNumberFormat="1" applyFont="1" applyFill="1" applyBorder="1" applyAlignment="1">
      <alignment horizontal="center" vertical="center" wrapText="1"/>
    </xf>
    <xf numFmtId="2" fontId="6" fillId="14" borderId="5" xfId="1" applyNumberFormat="1" applyFont="1" applyFill="1" applyBorder="1" applyAlignment="1">
      <alignment horizontal="center" vertical="center" wrapText="1"/>
    </xf>
    <xf numFmtId="2" fontId="6" fillId="14" borderId="6" xfId="1" applyNumberFormat="1" applyFont="1" applyFill="1" applyBorder="1" applyAlignment="1">
      <alignment horizontal="center" vertical="center" wrapText="1"/>
    </xf>
    <xf numFmtId="2" fontId="15" fillId="11" borderId="4" xfId="1" applyNumberFormat="1" applyFont="1" applyFill="1" applyBorder="1" applyAlignment="1">
      <alignment horizontal="center" vertical="center" wrapText="1"/>
    </xf>
    <xf numFmtId="2" fontId="15" fillId="11" borderId="5" xfId="1" applyNumberFormat="1" applyFont="1" applyFill="1" applyBorder="1" applyAlignment="1">
      <alignment horizontal="center" vertical="center" wrapText="1"/>
    </xf>
    <xf numFmtId="2" fontId="15" fillId="11" borderId="6" xfId="1" applyNumberFormat="1" applyFont="1" applyFill="1" applyBorder="1" applyAlignment="1">
      <alignment horizontal="center" vertical="center" wrapText="1"/>
    </xf>
    <xf numFmtId="2" fontId="6" fillId="18" borderId="4" xfId="1" applyNumberFormat="1" applyFont="1" applyFill="1" applyBorder="1" applyAlignment="1">
      <alignment horizontal="center" vertical="center" wrapText="1"/>
    </xf>
    <xf numFmtId="2" fontId="6" fillId="18" borderId="5" xfId="1" applyNumberFormat="1" applyFont="1" applyFill="1" applyBorder="1" applyAlignment="1">
      <alignment horizontal="center" vertical="center" wrapText="1"/>
    </xf>
    <xf numFmtId="2" fontId="6" fillId="18" borderId="6" xfId="1" applyNumberFormat="1" applyFont="1" applyFill="1" applyBorder="1" applyAlignment="1">
      <alignment horizontal="center" vertical="center" wrapText="1"/>
    </xf>
    <xf numFmtId="2" fontId="15" fillId="19" borderId="4" xfId="1" applyNumberFormat="1" applyFont="1" applyFill="1" applyBorder="1" applyAlignment="1">
      <alignment horizontal="center" vertical="center" wrapText="1"/>
    </xf>
    <xf numFmtId="2" fontId="15" fillId="19" borderId="5" xfId="1" applyNumberFormat="1" applyFont="1" applyFill="1" applyBorder="1" applyAlignment="1">
      <alignment horizontal="center" vertical="center" wrapText="1"/>
    </xf>
    <xf numFmtId="2" fontId="15" fillId="19" borderId="6" xfId="1" applyNumberFormat="1" applyFont="1" applyFill="1" applyBorder="1" applyAlignment="1">
      <alignment horizontal="center" vertical="center" wrapText="1"/>
    </xf>
    <xf numFmtId="2" fontId="6" fillId="16" borderId="4" xfId="1" applyNumberFormat="1" applyFont="1" applyFill="1" applyBorder="1" applyAlignment="1">
      <alignment horizontal="center" wrapText="1"/>
    </xf>
    <xf numFmtId="2" fontId="6" fillId="16" borderId="6" xfId="1" applyNumberFormat="1" applyFont="1" applyFill="1" applyBorder="1" applyAlignment="1">
      <alignment horizontal="center" wrapText="1"/>
    </xf>
    <xf numFmtId="2" fontId="6" fillId="10" borderId="4" xfId="1" applyNumberFormat="1" applyFont="1" applyFill="1" applyBorder="1" applyAlignment="1">
      <alignment horizontal="center" vertical="center" wrapText="1"/>
    </xf>
    <xf numFmtId="2" fontId="6" fillId="10" borderId="5" xfId="1" applyNumberFormat="1" applyFont="1" applyFill="1" applyBorder="1" applyAlignment="1">
      <alignment horizontal="center" vertical="center" wrapText="1"/>
    </xf>
    <xf numFmtId="2" fontId="6" fillId="11" borderId="4" xfId="1" applyNumberFormat="1" applyFont="1" applyFill="1" applyBorder="1" applyAlignment="1">
      <alignment horizontal="center" wrapText="1"/>
    </xf>
    <xf numFmtId="2" fontId="6" fillId="11" borderId="6" xfId="1" applyNumberFormat="1" applyFont="1" applyFill="1" applyBorder="1" applyAlignment="1">
      <alignment horizontal="center" wrapText="1"/>
    </xf>
    <xf numFmtId="2" fontId="8" fillId="18" borderId="5" xfId="1" applyNumberFormat="1" applyFont="1" applyFill="1" applyBorder="1" applyAlignment="1">
      <alignment horizontal="center" vertical="center" wrapText="1"/>
    </xf>
    <xf numFmtId="2" fontId="8" fillId="18" borderId="6" xfId="1" applyNumberFormat="1" applyFont="1" applyFill="1" applyBorder="1" applyAlignment="1">
      <alignment horizontal="center" vertical="center" wrapText="1"/>
    </xf>
    <xf numFmtId="2" fontId="14" fillId="19" borderId="4" xfId="1" applyNumberFormat="1" applyFont="1" applyFill="1" applyBorder="1" applyAlignment="1">
      <alignment horizontal="center" vertical="center" wrapText="1"/>
    </xf>
    <xf numFmtId="2" fontId="14" fillId="19" borderId="5" xfId="1" applyNumberFormat="1" applyFont="1" applyFill="1" applyBorder="1" applyAlignment="1">
      <alignment horizontal="center" vertical="top" wrapText="1"/>
    </xf>
    <xf numFmtId="2" fontId="14" fillId="19" borderId="6" xfId="1" applyNumberFormat="1" applyFont="1" applyFill="1" applyBorder="1" applyAlignment="1">
      <alignment horizontal="center" vertical="top" wrapText="1"/>
    </xf>
    <xf numFmtId="2" fontId="6" fillId="16" borderId="4" xfId="1" applyNumberFormat="1" applyFont="1" applyFill="1" applyBorder="1" applyAlignment="1">
      <alignment horizontal="center" vertical="center" wrapText="1"/>
    </xf>
    <xf numFmtId="2" fontId="6" fillId="16" borderId="6" xfId="1" applyNumberFormat="1" applyFont="1" applyFill="1" applyBorder="1" applyAlignment="1">
      <alignment horizontal="center" vertical="center" wrapText="1"/>
    </xf>
    <xf numFmtId="2" fontId="2" fillId="3" borderId="4" xfId="1" applyNumberFormat="1" applyFont="1" applyFill="1" applyBorder="1" applyAlignment="1">
      <alignment horizontal="center" wrapText="1"/>
    </xf>
    <xf numFmtId="2" fontId="2" fillId="3" borderId="6" xfId="1" applyNumberFormat="1" applyFont="1" applyFill="1" applyBorder="1" applyAlignment="1">
      <alignment horizontal="center" wrapText="1"/>
    </xf>
  </cellXfs>
  <cellStyles count="2">
    <cellStyle name="Normal" xfId="0" builtinId="0"/>
    <cellStyle name="Normal 2" xfId="1"/>
  </cellStyles>
  <dxfs count="0"/>
  <tableStyles count="0" defaultTableStyle="TableStyleMedium2" defaultPivotStyle="PivotStyleMedium9"/>
  <colors>
    <mruColors>
      <color rgb="FF99FF66"/>
      <color rgb="FFEE5866"/>
      <color rgb="FFFFFF66"/>
      <color rgb="FFFFCC00"/>
      <color rgb="FFE92336"/>
      <color rgb="FFFF0000"/>
      <color rgb="FFFF99FF"/>
      <color rgb="FFFF33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I76"/>
  <sheetViews>
    <sheetView tabSelected="1" zoomScale="70" zoomScaleNormal="70" workbookViewId="0"/>
  </sheetViews>
  <sheetFormatPr defaultRowHeight="15" x14ac:dyDescent="0.25"/>
  <cols>
    <col min="1" max="1" width="25.140625" customWidth="1"/>
    <col min="2" max="2" width="17" customWidth="1"/>
    <col min="3" max="3" width="12.5703125" bestFit="1" customWidth="1"/>
    <col min="4" max="4" width="13.140625" customWidth="1"/>
    <col min="5" max="5" width="15.85546875" customWidth="1"/>
    <col min="6" max="6" width="14.42578125" customWidth="1"/>
    <col min="7" max="7" width="16.28515625" customWidth="1"/>
    <col min="8" max="8" width="5" bestFit="1" customWidth="1"/>
    <col min="9" max="9" width="12.28515625" customWidth="1"/>
    <col min="10" max="10" width="16" bestFit="1" customWidth="1"/>
    <col min="11" max="11" width="10.28515625" bestFit="1" customWidth="1"/>
    <col min="12" max="12" width="12.28515625" bestFit="1" customWidth="1"/>
    <col min="13" max="13" width="8.28515625" customWidth="1"/>
    <col min="14" max="14" width="12.140625" bestFit="1" customWidth="1"/>
    <col min="15" max="15" width="12.5703125" bestFit="1" customWidth="1"/>
    <col min="16" max="16" width="15" bestFit="1" customWidth="1"/>
    <col min="17" max="17" width="5.140625" customWidth="1"/>
    <col min="18" max="18" width="12.28515625" bestFit="1" customWidth="1"/>
    <col min="19" max="19" width="12.140625" bestFit="1" customWidth="1"/>
    <col min="20" max="20" width="12.42578125" bestFit="1" customWidth="1"/>
    <col min="21" max="21" width="12.140625" bestFit="1" customWidth="1"/>
    <col min="23" max="23" width="13.5703125" customWidth="1"/>
    <col min="24" max="24" width="11" bestFit="1" customWidth="1"/>
    <col min="25" max="25" width="12.140625" bestFit="1" customWidth="1"/>
    <col min="27" max="27" width="9.85546875" bestFit="1" customWidth="1"/>
    <col min="28" max="28" width="10.28515625" bestFit="1" customWidth="1"/>
    <col min="30" max="30" width="10.7109375" bestFit="1" customWidth="1"/>
    <col min="31" max="31" width="10.5703125" bestFit="1" customWidth="1"/>
    <col min="33" max="33" width="11.7109375" bestFit="1" customWidth="1"/>
    <col min="34" max="34" width="10.28515625" bestFit="1" customWidth="1"/>
    <col min="36" max="36" width="12.7109375" bestFit="1" customWidth="1"/>
    <col min="37" max="37" width="10.5703125" bestFit="1" customWidth="1"/>
    <col min="39" max="39" width="15.140625" bestFit="1" customWidth="1"/>
    <col min="40" max="40" width="11.42578125" customWidth="1"/>
    <col min="41" max="41" width="12.140625" customWidth="1"/>
    <col min="43" max="44" width="9.7109375" bestFit="1" customWidth="1"/>
    <col min="45" max="45" width="13" bestFit="1" customWidth="1"/>
    <col min="46" max="46" width="10.28515625" bestFit="1" customWidth="1"/>
    <col min="48" max="48" width="10.7109375" bestFit="1" customWidth="1"/>
    <col min="49" max="49" width="10.28515625" bestFit="1" customWidth="1"/>
    <col min="50" max="50" width="13.28515625" customWidth="1"/>
    <col min="51" max="51" width="9.7109375" bestFit="1" customWidth="1"/>
    <col min="52" max="52" width="10.7109375" bestFit="1" customWidth="1"/>
    <col min="53" max="53" width="9.7109375" bestFit="1" customWidth="1"/>
    <col min="55" max="55" width="10.5703125" bestFit="1" customWidth="1"/>
    <col min="56" max="56" width="10.7109375" bestFit="1" customWidth="1"/>
  </cols>
  <sheetData>
    <row r="1" spans="1:58" ht="31.5" x14ac:dyDescent="0.5">
      <c r="A1" s="4" t="s">
        <v>123</v>
      </c>
      <c r="B1" s="8"/>
      <c r="C1" s="8"/>
      <c r="E1" s="205" t="s">
        <v>345</v>
      </c>
      <c r="F1" s="98"/>
      <c r="G1" s="98"/>
      <c r="H1" s="98"/>
      <c r="I1" s="98"/>
    </row>
    <row r="2" spans="1:58" ht="61.5" customHeight="1" x14ac:dyDescent="0.25">
      <c r="A2" s="6" t="s">
        <v>55</v>
      </c>
      <c r="B2" s="215" t="s">
        <v>57</v>
      </c>
      <c r="C2" s="215"/>
      <c r="D2" s="215"/>
      <c r="F2" s="6" t="s">
        <v>69</v>
      </c>
      <c r="G2" s="215" t="s">
        <v>121</v>
      </c>
      <c r="H2" s="215"/>
      <c r="I2" s="215"/>
      <c r="L2" s="6" t="s">
        <v>68</v>
      </c>
      <c r="M2" s="215" t="s">
        <v>70</v>
      </c>
      <c r="N2" s="215"/>
    </row>
    <row r="3" spans="1:58" x14ac:dyDescent="0.25">
      <c r="F3" s="3"/>
    </row>
    <row r="4" spans="1:58" x14ac:dyDescent="0.25">
      <c r="A4" s="3" t="s">
        <v>122</v>
      </c>
      <c r="B4" t="s">
        <v>58</v>
      </c>
      <c r="F4" s="3" t="s">
        <v>65</v>
      </c>
      <c r="L4" s="3" t="s">
        <v>65</v>
      </c>
      <c r="M4" t="s">
        <v>73</v>
      </c>
    </row>
    <row r="5" spans="1:58" x14ac:dyDescent="0.25">
      <c r="A5" s="5" t="s">
        <v>60</v>
      </c>
      <c r="B5" t="s">
        <v>61</v>
      </c>
      <c r="F5" s="9" t="s">
        <v>60</v>
      </c>
      <c r="G5" t="s">
        <v>66</v>
      </c>
      <c r="L5" s="9" t="s">
        <v>60</v>
      </c>
      <c r="M5" t="s">
        <v>74</v>
      </c>
    </row>
    <row r="6" spans="1:58" x14ac:dyDescent="0.25">
      <c r="A6" s="5" t="s">
        <v>59</v>
      </c>
      <c r="B6" t="s">
        <v>62</v>
      </c>
      <c r="F6" s="9" t="s">
        <v>59</v>
      </c>
      <c r="G6" s="45" t="s">
        <v>71</v>
      </c>
      <c r="L6" s="9" t="s">
        <v>59</v>
      </c>
      <c r="M6" t="s">
        <v>75</v>
      </c>
    </row>
    <row r="7" spans="1:58" x14ac:dyDescent="0.25">
      <c r="A7" s="5" t="s">
        <v>63</v>
      </c>
      <c r="B7" t="s">
        <v>64</v>
      </c>
      <c r="F7" s="9" t="s">
        <v>67</v>
      </c>
      <c r="G7" t="s">
        <v>72</v>
      </c>
      <c r="L7" s="9" t="s">
        <v>67</v>
      </c>
      <c r="M7" t="s">
        <v>76</v>
      </c>
    </row>
    <row r="10" spans="1:58" ht="15.75" thickBot="1" x14ac:dyDescent="0.3"/>
    <row r="11" spans="1:58" ht="19.5" thickBot="1" x14ac:dyDescent="0.3">
      <c r="A11" s="41" t="s">
        <v>187</v>
      </c>
      <c r="B11" s="10" t="s">
        <v>42</v>
      </c>
      <c r="C11" s="10" t="s">
        <v>43</v>
      </c>
      <c r="D11" s="10" t="s">
        <v>44</v>
      </c>
      <c r="E11" s="10" t="s">
        <v>45</v>
      </c>
      <c r="F11" s="10" t="s">
        <v>43</v>
      </c>
      <c r="G11" s="10" t="s">
        <v>41</v>
      </c>
      <c r="H11" s="43" t="s">
        <v>188</v>
      </c>
      <c r="I11" s="10" t="s">
        <v>46</v>
      </c>
      <c r="J11" s="10" t="s">
        <v>43</v>
      </c>
      <c r="K11" s="10" t="s">
        <v>47</v>
      </c>
      <c r="L11" s="10" t="s">
        <v>48</v>
      </c>
      <c r="M11" s="44" t="s">
        <v>43</v>
      </c>
      <c r="N11" s="10" t="s">
        <v>77</v>
      </c>
      <c r="O11" s="10" t="s">
        <v>79</v>
      </c>
      <c r="P11" s="10" t="s">
        <v>80</v>
      </c>
      <c r="R11" s="10" t="s">
        <v>81</v>
      </c>
      <c r="S11" s="10" t="s">
        <v>82</v>
      </c>
      <c r="T11" s="10" t="s">
        <v>77</v>
      </c>
      <c r="U11" s="10" t="s">
        <v>79</v>
      </c>
      <c r="W11" s="10" t="s">
        <v>78</v>
      </c>
      <c r="X11" s="10" t="s">
        <v>83</v>
      </c>
      <c r="Y11" s="10" t="s">
        <v>84</v>
      </c>
      <c r="AA11" s="10" t="s">
        <v>85</v>
      </c>
      <c r="AB11" s="10" t="s">
        <v>85</v>
      </c>
      <c r="AD11" s="10" t="s">
        <v>77</v>
      </c>
      <c r="AE11" s="10" t="s">
        <v>45</v>
      </c>
      <c r="AG11" s="10" t="s">
        <v>86</v>
      </c>
      <c r="AH11" s="10" t="s">
        <v>87</v>
      </c>
      <c r="AJ11" s="10" t="s">
        <v>88</v>
      </c>
      <c r="AK11" s="10" t="s">
        <v>89</v>
      </c>
      <c r="AM11" s="10" t="s">
        <v>90</v>
      </c>
      <c r="AN11" s="10" t="s">
        <v>41</v>
      </c>
      <c r="AO11" s="42" t="s">
        <v>91</v>
      </c>
      <c r="AQ11" s="10" t="s">
        <v>44</v>
      </c>
      <c r="AR11" s="10" t="s">
        <v>92</v>
      </c>
      <c r="AS11" s="10" t="s">
        <v>93</v>
      </c>
      <c r="AT11" s="10" t="s">
        <v>44</v>
      </c>
      <c r="AV11" s="10" t="s">
        <v>94</v>
      </c>
      <c r="AW11" s="10" t="s">
        <v>97</v>
      </c>
      <c r="AX11" s="10" t="s">
        <v>95</v>
      </c>
      <c r="AY11" s="10" t="s">
        <v>96</v>
      </c>
      <c r="AZ11" s="10" t="s">
        <v>84</v>
      </c>
      <c r="BA11" s="10" t="s">
        <v>44</v>
      </c>
      <c r="BC11" s="10" t="s">
        <v>47</v>
      </c>
      <c r="BD11" s="10" t="s">
        <v>98</v>
      </c>
      <c r="BF11" s="206" t="s">
        <v>375</v>
      </c>
    </row>
    <row r="12" spans="1:58" ht="30.75" customHeight="1" x14ac:dyDescent="0.25">
      <c r="A12" s="19" t="s">
        <v>124</v>
      </c>
      <c r="B12" s="216" t="s">
        <v>125</v>
      </c>
      <c r="C12" s="217"/>
      <c r="D12" s="217"/>
      <c r="E12" s="217"/>
      <c r="F12" s="217"/>
      <c r="G12" s="217"/>
      <c r="H12" s="25"/>
      <c r="I12" s="218" t="s">
        <v>126</v>
      </c>
      <c r="J12" s="219"/>
      <c r="K12" s="219"/>
      <c r="L12" s="219"/>
      <c r="M12" s="20"/>
      <c r="N12" s="220" t="s">
        <v>127</v>
      </c>
      <c r="O12" s="221"/>
      <c r="P12" s="222"/>
      <c r="Q12" s="21"/>
      <c r="R12" s="234" t="s">
        <v>128</v>
      </c>
      <c r="S12" s="246"/>
      <c r="T12" s="246"/>
      <c r="U12" s="247"/>
      <c r="V12" s="20"/>
      <c r="W12" s="248" t="s">
        <v>129</v>
      </c>
      <c r="X12" s="249"/>
      <c r="Y12" s="250"/>
      <c r="Z12" s="20"/>
      <c r="AA12" s="251" t="s">
        <v>130</v>
      </c>
      <c r="AB12" s="252"/>
      <c r="AC12" s="20"/>
      <c r="AD12" s="242" t="s">
        <v>131</v>
      </c>
      <c r="AE12" s="243"/>
      <c r="AF12" s="20"/>
      <c r="AG12" s="244" t="s">
        <v>132</v>
      </c>
      <c r="AH12" s="245"/>
      <c r="AI12" s="20"/>
      <c r="AJ12" s="253" t="s">
        <v>133</v>
      </c>
      <c r="AK12" s="254"/>
      <c r="AL12" s="20"/>
      <c r="AM12" s="223" t="s">
        <v>26</v>
      </c>
      <c r="AN12" s="224"/>
      <c r="AO12" s="224"/>
      <c r="AP12" s="224"/>
      <c r="AQ12" s="224"/>
      <c r="AR12" s="224"/>
      <c r="AS12" s="224"/>
      <c r="AT12" s="224"/>
      <c r="AU12" s="224"/>
      <c r="AV12" s="224"/>
      <c r="AW12" s="224"/>
      <c r="AX12" s="224"/>
      <c r="AY12" s="224"/>
      <c r="AZ12" s="224"/>
      <c r="BA12" s="225"/>
      <c r="BB12" s="20"/>
      <c r="BC12" s="226" t="s">
        <v>134</v>
      </c>
      <c r="BD12" s="227"/>
      <c r="BE12" s="20"/>
      <c r="BF12" t="s">
        <v>56</v>
      </c>
    </row>
    <row r="13" spans="1:58" ht="63.75" customHeight="1" x14ac:dyDescent="0.25">
      <c r="A13" s="101" t="s">
        <v>135</v>
      </c>
      <c r="B13" s="228" t="s">
        <v>0</v>
      </c>
      <c r="C13" s="229"/>
      <c r="D13" s="229"/>
      <c r="E13" s="229"/>
      <c r="F13" s="229"/>
      <c r="G13" s="230"/>
      <c r="H13" s="25"/>
      <c r="I13" s="231" t="s">
        <v>136</v>
      </c>
      <c r="J13" s="232"/>
      <c r="K13" s="232"/>
      <c r="L13" s="233"/>
      <c r="M13" s="20"/>
      <c r="N13" s="220" t="s">
        <v>2</v>
      </c>
      <c r="O13" s="221"/>
      <c r="P13" s="222"/>
      <c r="Q13" s="21"/>
      <c r="R13" s="234" t="s">
        <v>137</v>
      </c>
      <c r="S13" s="235"/>
      <c r="T13" s="235"/>
      <c r="U13" s="236"/>
      <c r="V13" s="20"/>
      <c r="W13" s="237" t="s">
        <v>138</v>
      </c>
      <c r="X13" s="238"/>
      <c r="Y13" s="239"/>
      <c r="Z13" s="20"/>
      <c r="AA13" s="240" t="s">
        <v>139</v>
      </c>
      <c r="AB13" s="241"/>
      <c r="AC13" s="20"/>
      <c r="AD13" s="242" t="s">
        <v>17</v>
      </c>
      <c r="AE13" s="243"/>
      <c r="AF13" s="20"/>
      <c r="AG13" s="244" t="s">
        <v>20</v>
      </c>
      <c r="AH13" s="245"/>
      <c r="AI13" s="20"/>
      <c r="AJ13" s="253" t="s">
        <v>23</v>
      </c>
      <c r="AK13" s="254"/>
      <c r="AL13" s="20"/>
      <c r="AM13" s="223" t="s">
        <v>140</v>
      </c>
      <c r="AN13" s="224"/>
      <c r="AO13" s="225"/>
      <c r="AP13" s="40"/>
      <c r="AQ13" s="223" t="s">
        <v>141</v>
      </c>
      <c r="AR13" s="224"/>
      <c r="AS13" s="224"/>
      <c r="AT13" s="225"/>
      <c r="AU13" s="40"/>
      <c r="AV13" s="223" t="s">
        <v>142</v>
      </c>
      <c r="AW13" s="224"/>
      <c r="AX13" s="224"/>
      <c r="AY13" s="224"/>
      <c r="AZ13" s="224"/>
      <c r="BA13" s="225"/>
      <c r="BB13" s="20"/>
      <c r="BC13" s="255" t="s">
        <v>56</v>
      </c>
      <c r="BD13" s="256"/>
      <c r="BE13" s="20"/>
    </row>
    <row r="14" spans="1:58" ht="42.75" customHeight="1" x14ac:dyDescent="0.25">
      <c r="A14" s="26" t="s">
        <v>143</v>
      </c>
      <c r="B14" s="30" t="s">
        <v>144</v>
      </c>
      <c r="C14" s="30" t="s">
        <v>145</v>
      </c>
      <c r="D14" s="30" t="s">
        <v>146</v>
      </c>
      <c r="E14" s="30" t="s">
        <v>147</v>
      </c>
      <c r="F14" s="30" t="s">
        <v>148</v>
      </c>
      <c r="G14" s="30" t="s">
        <v>149</v>
      </c>
      <c r="H14" s="27"/>
      <c r="I14" s="37" t="s">
        <v>150</v>
      </c>
      <c r="J14" s="38" t="s">
        <v>151</v>
      </c>
      <c r="K14" s="38" t="s">
        <v>152</v>
      </c>
      <c r="L14" s="38" t="s">
        <v>147</v>
      </c>
      <c r="M14" s="28"/>
      <c r="N14" s="26" t="s">
        <v>153</v>
      </c>
      <c r="O14" s="31" t="s">
        <v>154</v>
      </c>
      <c r="P14" s="31" t="s">
        <v>155</v>
      </c>
      <c r="Q14" s="28"/>
      <c r="R14" s="29" t="s">
        <v>156</v>
      </c>
      <c r="S14" s="32" t="s">
        <v>157</v>
      </c>
      <c r="T14" s="32" t="s">
        <v>158</v>
      </c>
      <c r="U14" s="33" t="s">
        <v>159</v>
      </c>
      <c r="V14" s="28"/>
      <c r="W14" s="34" t="s">
        <v>160</v>
      </c>
      <c r="X14" s="35" t="s">
        <v>161</v>
      </c>
      <c r="Y14" s="36" t="s">
        <v>162</v>
      </c>
      <c r="Z14" s="28"/>
      <c r="AA14" s="27" t="s">
        <v>163</v>
      </c>
      <c r="AB14" s="27" t="s">
        <v>164</v>
      </c>
      <c r="AC14" s="28"/>
      <c r="AD14" s="27" t="s">
        <v>165</v>
      </c>
      <c r="AE14" s="28" t="s">
        <v>166</v>
      </c>
      <c r="AF14" s="28"/>
      <c r="AG14" s="27" t="s">
        <v>167</v>
      </c>
      <c r="AH14" s="27" t="s">
        <v>168</v>
      </c>
      <c r="AI14" s="28"/>
      <c r="AJ14" s="27" t="s">
        <v>169</v>
      </c>
      <c r="AK14" s="27" t="s">
        <v>170</v>
      </c>
      <c r="AL14" s="28"/>
      <c r="AM14" s="27" t="s">
        <v>171</v>
      </c>
      <c r="AN14" s="28" t="s">
        <v>172</v>
      </c>
      <c r="AO14" s="28" t="s">
        <v>173</v>
      </c>
      <c r="AP14" s="28"/>
      <c r="AQ14" s="27" t="s">
        <v>174</v>
      </c>
      <c r="AR14" s="27" t="s">
        <v>175</v>
      </c>
      <c r="AS14" s="27" t="s">
        <v>176</v>
      </c>
      <c r="AT14" s="27" t="s">
        <v>177</v>
      </c>
      <c r="AU14" s="28"/>
      <c r="AV14" s="27" t="s">
        <v>178</v>
      </c>
      <c r="AW14" s="27" t="s">
        <v>179</v>
      </c>
      <c r="AX14" s="27" t="s">
        <v>180</v>
      </c>
      <c r="AY14" s="28" t="s">
        <v>181</v>
      </c>
      <c r="AZ14" s="28" t="s">
        <v>182</v>
      </c>
      <c r="BA14" s="28" t="s">
        <v>183</v>
      </c>
      <c r="BB14" s="28"/>
      <c r="BC14" s="28" t="s">
        <v>184</v>
      </c>
      <c r="BD14" s="28" t="s">
        <v>185</v>
      </c>
      <c r="BE14" s="28"/>
    </row>
    <row r="15" spans="1:58" ht="49.5" customHeight="1" x14ac:dyDescent="0.25">
      <c r="A15" s="39" t="s">
        <v>186</v>
      </c>
      <c r="B15" s="22">
        <v>1</v>
      </c>
      <c r="C15" s="22">
        <v>2</v>
      </c>
      <c r="D15" s="22">
        <v>3</v>
      </c>
      <c r="E15" s="23">
        <v>4</v>
      </c>
      <c r="F15" s="22">
        <v>5</v>
      </c>
      <c r="G15" s="22">
        <v>6</v>
      </c>
      <c r="H15" s="24"/>
      <c r="I15" s="22">
        <v>7</v>
      </c>
      <c r="J15" s="22">
        <v>8</v>
      </c>
      <c r="K15" s="22">
        <v>9</v>
      </c>
      <c r="L15" s="22">
        <v>10</v>
      </c>
      <c r="M15" s="24"/>
      <c r="N15" s="22">
        <v>11</v>
      </c>
      <c r="O15" s="22">
        <v>12</v>
      </c>
      <c r="P15" s="22">
        <v>13</v>
      </c>
      <c r="Q15" s="24"/>
      <c r="R15" s="22">
        <v>14</v>
      </c>
      <c r="S15" s="22">
        <v>15</v>
      </c>
      <c r="T15" s="22">
        <v>16</v>
      </c>
      <c r="U15" s="22">
        <v>17</v>
      </c>
      <c r="V15" s="24"/>
      <c r="W15" s="22">
        <v>18</v>
      </c>
      <c r="X15" s="22">
        <v>19</v>
      </c>
      <c r="Y15" s="22">
        <v>20</v>
      </c>
      <c r="Z15" s="24"/>
      <c r="AA15" s="22">
        <v>21</v>
      </c>
      <c r="AB15" s="22">
        <v>22</v>
      </c>
      <c r="AC15" s="24"/>
      <c r="AD15" s="22">
        <v>23</v>
      </c>
      <c r="AE15" s="22">
        <v>24</v>
      </c>
      <c r="AF15" s="24"/>
      <c r="AG15" s="22">
        <v>25</v>
      </c>
      <c r="AH15" s="22">
        <v>26</v>
      </c>
      <c r="AI15" s="24"/>
      <c r="AJ15" s="22">
        <v>27</v>
      </c>
      <c r="AK15" s="22">
        <v>28</v>
      </c>
      <c r="AL15" s="24"/>
      <c r="AM15" s="22">
        <v>29</v>
      </c>
      <c r="AN15" s="22">
        <v>30</v>
      </c>
      <c r="AO15" s="22">
        <v>31</v>
      </c>
      <c r="AP15" s="24"/>
      <c r="AQ15" s="22">
        <v>32</v>
      </c>
      <c r="AR15" s="22">
        <v>33</v>
      </c>
      <c r="AS15" s="22">
        <v>34</v>
      </c>
      <c r="AT15" s="22">
        <v>35</v>
      </c>
      <c r="AU15" s="24"/>
      <c r="AV15" s="22">
        <v>36</v>
      </c>
      <c r="AW15" s="22">
        <v>37</v>
      </c>
      <c r="AX15" s="22">
        <v>38</v>
      </c>
      <c r="AY15" s="22">
        <v>39</v>
      </c>
      <c r="AZ15" s="22">
        <v>40</v>
      </c>
      <c r="BA15" s="22">
        <v>41</v>
      </c>
      <c r="BB15" s="24"/>
      <c r="BC15" s="22">
        <v>42</v>
      </c>
      <c r="BD15" s="22">
        <v>43</v>
      </c>
      <c r="BE15" s="20"/>
    </row>
    <row r="16" spans="1:58" ht="185.25" customHeight="1" x14ac:dyDescent="0.25">
      <c r="A16" s="92" t="s">
        <v>318</v>
      </c>
      <c r="B16" s="11" t="s">
        <v>1</v>
      </c>
      <c r="C16" s="11" t="s">
        <v>50</v>
      </c>
      <c r="D16" s="11" t="s">
        <v>51</v>
      </c>
      <c r="E16" s="12" t="s">
        <v>52</v>
      </c>
      <c r="F16" s="11" t="s">
        <v>53</v>
      </c>
      <c r="G16" s="13" t="s">
        <v>54</v>
      </c>
      <c r="I16" s="14" t="s">
        <v>49</v>
      </c>
      <c r="J16" s="15" t="s">
        <v>255</v>
      </c>
      <c r="K16" s="11" t="s">
        <v>7</v>
      </c>
      <c r="L16" s="12" t="s">
        <v>6</v>
      </c>
      <c r="N16" s="14" t="s">
        <v>5</v>
      </c>
      <c r="O16" s="14" t="s">
        <v>4</v>
      </c>
      <c r="P16" s="14" t="s">
        <v>3</v>
      </c>
      <c r="R16" s="16" t="s">
        <v>8</v>
      </c>
      <c r="S16" s="16" t="s">
        <v>9</v>
      </c>
      <c r="T16" s="16" t="s">
        <v>10</v>
      </c>
      <c r="U16" s="11" t="s">
        <v>11</v>
      </c>
      <c r="W16" s="16" t="s">
        <v>12</v>
      </c>
      <c r="X16" s="11" t="s">
        <v>13</v>
      </c>
      <c r="Y16" s="11" t="s">
        <v>14</v>
      </c>
      <c r="Z16" s="63"/>
      <c r="AA16" s="12" t="s">
        <v>15</v>
      </c>
      <c r="AB16" s="12" t="s">
        <v>16</v>
      </c>
      <c r="AC16" s="63"/>
      <c r="AD16" s="12" t="s">
        <v>18</v>
      </c>
      <c r="AE16" s="12" t="s">
        <v>19</v>
      </c>
      <c r="AF16" s="63"/>
      <c r="AG16" s="11" t="s">
        <v>21</v>
      </c>
      <c r="AH16" s="11" t="s">
        <v>22</v>
      </c>
      <c r="AI16" s="63"/>
      <c r="AJ16" s="17" t="s">
        <v>24</v>
      </c>
      <c r="AK16" s="12" t="s">
        <v>25</v>
      </c>
      <c r="AL16" s="63"/>
      <c r="AM16" s="17" t="s">
        <v>27</v>
      </c>
      <c r="AN16" s="12" t="s">
        <v>32</v>
      </c>
      <c r="AO16" s="12" t="s">
        <v>33</v>
      </c>
      <c r="AP16" s="63"/>
      <c r="AQ16" s="11" t="s">
        <v>28</v>
      </c>
      <c r="AR16" s="11" t="s">
        <v>34</v>
      </c>
      <c r="AS16" s="11" t="s">
        <v>29</v>
      </c>
      <c r="AT16" s="11" t="s">
        <v>35</v>
      </c>
      <c r="AU16" s="63"/>
      <c r="AV16" s="11" t="s">
        <v>36</v>
      </c>
      <c r="AW16" s="11" t="s">
        <v>37</v>
      </c>
      <c r="AX16" s="11" t="s">
        <v>38</v>
      </c>
      <c r="AY16" s="11" t="s">
        <v>39</v>
      </c>
      <c r="AZ16" s="11" t="s">
        <v>40</v>
      </c>
      <c r="BA16" s="63"/>
      <c r="BB16" s="63"/>
      <c r="BC16" s="12" t="s">
        <v>31</v>
      </c>
      <c r="BD16" s="18" t="s">
        <v>30</v>
      </c>
    </row>
    <row r="18" spans="1:61" ht="30" x14ac:dyDescent="0.25">
      <c r="A18" s="61" t="s">
        <v>210</v>
      </c>
      <c r="B18" s="54" t="s">
        <v>197</v>
      </c>
      <c r="C18" s="53"/>
      <c r="D18" s="53"/>
      <c r="E18" s="53"/>
      <c r="F18" s="53"/>
      <c r="G18" s="53"/>
      <c r="H18" s="53"/>
      <c r="I18" s="53"/>
      <c r="J18" s="53"/>
      <c r="K18" s="53"/>
      <c r="L18" s="53"/>
      <c r="M18" s="53"/>
      <c r="N18" s="53"/>
      <c r="O18" s="53"/>
      <c r="P18" s="53"/>
      <c r="Q18" s="53"/>
      <c r="R18" s="53"/>
      <c r="S18" s="53"/>
      <c r="T18" s="53"/>
      <c r="U18" s="53"/>
      <c r="V18" s="53"/>
      <c r="W18" s="53"/>
      <c r="X18" s="53"/>
      <c r="Y18" s="53"/>
      <c r="Z18" s="53"/>
      <c r="AA18" s="53"/>
      <c r="AB18" s="53"/>
      <c r="AC18" s="53"/>
      <c r="AD18" s="53"/>
      <c r="AE18" s="53"/>
      <c r="AF18" s="53"/>
      <c r="AG18" s="53"/>
      <c r="AH18" s="53"/>
      <c r="AI18" s="53"/>
      <c r="AJ18" s="53"/>
      <c r="AK18" s="53"/>
      <c r="AL18" s="53"/>
      <c r="AM18" s="53"/>
      <c r="AN18" s="53"/>
      <c r="AO18" s="53"/>
      <c r="AP18" s="53"/>
      <c r="AQ18" s="53"/>
      <c r="AR18" s="53"/>
      <c r="AS18" s="53"/>
      <c r="AT18" s="53"/>
      <c r="AU18" s="53"/>
      <c r="AV18" s="53"/>
      <c r="AW18" s="53"/>
      <c r="AX18" s="53"/>
      <c r="AY18" s="53"/>
      <c r="AZ18" s="53"/>
      <c r="BA18" s="53"/>
      <c r="BB18" s="53"/>
      <c r="BC18" s="53"/>
      <c r="BD18" s="53"/>
      <c r="BE18" s="53"/>
    </row>
    <row r="19" spans="1:61" ht="133.5" customHeight="1" x14ac:dyDescent="0.25">
      <c r="A19" s="46" t="s">
        <v>190</v>
      </c>
      <c r="B19" s="7"/>
      <c r="C19" s="7"/>
      <c r="D19" s="7"/>
      <c r="E19" s="7"/>
      <c r="F19" s="49">
        <v>5</v>
      </c>
      <c r="G19" s="7"/>
      <c r="H19" s="7"/>
      <c r="I19" s="7"/>
      <c r="J19" s="7"/>
      <c r="K19" s="7"/>
      <c r="L19" s="7"/>
      <c r="M19" s="7"/>
      <c r="N19" s="7">
        <v>11</v>
      </c>
      <c r="O19" s="7">
        <v>12</v>
      </c>
      <c r="P19" s="7">
        <v>13</v>
      </c>
      <c r="Q19" s="7"/>
      <c r="R19" s="7">
        <v>14</v>
      </c>
      <c r="S19" s="7"/>
      <c r="T19" s="7">
        <v>16</v>
      </c>
      <c r="U19" s="7">
        <v>17</v>
      </c>
      <c r="V19" s="7"/>
      <c r="W19" s="7">
        <v>18</v>
      </c>
      <c r="X19" s="7"/>
      <c r="Y19" s="7"/>
      <c r="Z19" s="7"/>
      <c r="AA19" s="7">
        <v>21</v>
      </c>
      <c r="AB19" s="7">
        <v>22</v>
      </c>
      <c r="AC19" s="7"/>
      <c r="AD19" s="7">
        <v>23</v>
      </c>
      <c r="AE19" s="7">
        <v>24</v>
      </c>
      <c r="AF19" s="7"/>
      <c r="AG19" s="7">
        <v>25</v>
      </c>
      <c r="AH19" s="7"/>
      <c r="AI19" s="7"/>
      <c r="AJ19" s="7">
        <v>27</v>
      </c>
      <c r="AK19" s="7"/>
      <c r="AL19" s="7"/>
      <c r="AM19" s="7"/>
      <c r="AN19" s="7"/>
      <c r="AO19" s="7"/>
      <c r="AP19" s="7"/>
      <c r="AQ19" s="7">
        <v>32</v>
      </c>
      <c r="AR19" s="7"/>
      <c r="AS19" s="7"/>
      <c r="AT19" s="7"/>
      <c r="AU19" s="7"/>
      <c r="AV19" s="7"/>
      <c r="AW19" s="7"/>
      <c r="AX19" s="7"/>
      <c r="AY19" s="7"/>
      <c r="AZ19" s="7"/>
      <c r="BA19" s="7"/>
      <c r="BB19" s="7"/>
      <c r="BC19" s="7"/>
      <c r="BD19" s="7"/>
      <c r="BE19" s="7"/>
      <c r="BF19" s="7"/>
    </row>
    <row r="20" spans="1:61" ht="71.25" x14ac:dyDescent="0.25">
      <c r="A20" s="46" t="s">
        <v>191</v>
      </c>
      <c r="B20" s="7"/>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s="7"/>
      <c r="AH20" s="7"/>
      <c r="AI20" s="7"/>
      <c r="AJ20" s="7"/>
      <c r="AK20" s="7"/>
      <c r="AL20" s="7"/>
      <c r="AM20" s="7"/>
      <c r="AN20" s="7"/>
      <c r="AO20" s="7"/>
      <c r="AP20" s="7"/>
      <c r="AQ20" s="7"/>
      <c r="AR20" s="7"/>
      <c r="AS20" s="7"/>
      <c r="AT20" s="7"/>
      <c r="AU20" s="7"/>
      <c r="AV20" s="7"/>
      <c r="AW20" s="7"/>
      <c r="AX20" s="7"/>
      <c r="AY20" s="7"/>
      <c r="AZ20" s="7"/>
      <c r="BA20" s="7"/>
      <c r="BB20" s="7"/>
      <c r="BC20" s="7"/>
      <c r="BD20" s="7"/>
      <c r="BE20" s="7"/>
      <c r="BF20" s="7"/>
    </row>
    <row r="21" spans="1:61" ht="124.5" customHeight="1" x14ac:dyDescent="0.25">
      <c r="A21" s="47" t="s">
        <v>192</v>
      </c>
      <c r="B21" s="7"/>
      <c r="C21" s="7">
        <v>2</v>
      </c>
      <c r="D21" s="7">
        <v>3</v>
      </c>
      <c r="E21" s="7">
        <v>4</v>
      </c>
      <c r="F21" s="7"/>
      <c r="G21" s="7"/>
      <c r="H21" s="7"/>
      <c r="I21" s="7">
        <v>7</v>
      </c>
      <c r="J21" s="7">
        <v>7</v>
      </c>
      <c r="K21" s="7">
        <v>9</v>
      </c>
      <c r="L21" s="7">
        <v>10</v>
      </c>
      <c r="M21" s="7"/>
      <c r="N21" s="7" t="s">
        <v>56</v>
      </c>
      <c r="O21" s="7"/>
      <c r="P21" s="7"/>
      <c r="Q21" s="7"/>
      <c r="R21" s="7"/>
      <c r="S21" s="7">
        <v>15</v>
      </c>
      <c r="T21" s="7"/>
      <c r="U21" s="7"/>
      <c r="V21" s="7"/>
      <c r="W21" s="7"/>
      <c r="X21" s="7"/>
      <c r="Y21" s="7"/>
      <c r="Z21" s="7"/>
      <c r="AA21" s="7"/>
      <c r="AB21" s="7"/>
      <c r="AC21" s="7"/>
      <c r="AD21" s="7"/>
      <c r="AE21" s="7">
        <v>24</v>
      </c>
      <c r="AF21" s="7"/>
      <c r="AG21" s="7"/>
      <c r="AH21" s="7"/>
      <c r="AI21" s="7"/>
      <c r="AJ21" s="7"/>
      <c r="AK21" s="7"/>
      <c r="AL21" s="7"/>
      <c r="AM21" s="7"/>
      <c r="AN21" s="7"/>
      <c r="AO21" s="7"/>
      <c r="AP21" s="7"/>
      <c r="AQ21" s="7"/>
      <c r="AR21" s="7"/>
      <c r="AS21" s="7"/>
      <c r="AT21" s="7"/>
      <c r="AU21" s="7"/>
      <c r="AV21" s="7"/>
      <c r="AW21" s="7"/>
      <c r="AX21" s="7"/>
      <c r="AY21" s="7"/>
      <c r="AZ21" s="7"/>
      <c r="BA21" s="7"/>
      <c r="BB21" s="7"/>
      <c r="BC21" s="7"/>
      <c r="BD21" s="7"/>
      <c r="BE21" s="7"/>
      <c r="BF21" s="7"/>
    </row>
    <row r="22" spans="1:61" ht="153" customHeight="1" x14ac:dyDescent="0.25">
      <c r="A22" s="47" t="s">
        <v>193</v>
      </c>
      <c r="B22" s="7"/>
      <c r="C22" s="7"/>
      <c r="D22" s="7"/>
      <c r="E22" s="7"/>
      <c r="F22" s="7"/>
      <c r="G22" s="7"/>
      <c r="H22" s="7"/>
      <c r="I22" s="7">
        <v>7</v>
      </c>
      <c r="J22" s="7"/>
      <c r="K22" s="7">
        <v>9</v>
      </c>
      <c r="L22" s="7">
        <v>10</v>
      </c>
      <c r="M22" s="7"/>
      <c r="N22" s="7"/>
      <c r="O22" s="7"/>
      <c r="P22" s="7"/>
      <c r="Q22" s="7"/>
      <c r="R22" s="7">
        <v>14</v>
      </c>
      <c r="S22" s="7">
        <v>15</v>
      </c>
      <c r="T22" s="7">
        <v>16</v>
      </c>
      <c r="U22" s="7"/>
      <c r="V22" s="7"/>
      <c r="W22" s="7"/>
      <c r="X22" s="7"/>
      <c r="Y22" s="7"/>
      <c r="Z22" s="7"/>
      <c r="AA22" s="7"/>
      <c r="AB22" s="7"/>
      <c r="AC22" s="7"/>
      <c r="AD22" s="7"/>
      <c r="AE22" s="7">
        <v>24</v>
      </c>
      <c r="AF22" s="7"/>
      <c r="AG22" s="7"/>
      <c r="AH22" s="7"/>
      <c r="AI22" s="7"/>
      <c r="AJ22" s="7"/>
      <c r="AK22" s="7">
        <v>28</v>
      </c>
      <c r="AL22" s="7"/>
      <c r="AM22" s="7"/>
      <c r="AN22" s="7"/>
      <c r="AO22" s="7"/>
      <c r="AP22" s="7"/>
      <c r="AQ22" s="7"/>
      <c r="AR22" s="7"/>
      <c r="AS22" s="7"/>
      <c r="AT22" s="7"/>
      <c r="AU22" s="7"/>
      <c r="AV22" s="7"/>
      <c r="AW22" s="7"/>
      <c r="AX22" s="7"/>
      <c r="AY22" s="7"/>
      <c r="AZ22" s="7"/>
      <c r="BA22" s="7"/>
      <c r="BB22" s="7"/>
      <c r="BC22" s="7">
        <v>42</v>
      </c>
      <c r="BD22" s="7">
        <v>43</v>
      </c>
      <c r="BE22" s="7"/>
      <c r="BF22" s="7"/>
    </row>
    <row r="23" spans="1:61" ht="156.75" x14ac:dyDescent="0.25">
      <c r="A23" s="47" t="s">
        <v>189</v>
      </c>
      <c r="B23" s="7">
        <v>1</v>
      </c>
      <c r="C23" s="7">
        <v>2</v>
      </c>
      <c r="D23" s="7">
        <v>3</v>
      </c>
      <c r="E23" s="7">
        <v>4</v>
      </c>
      <c r="F23" s="7"/>
      <c r="G23" s="7">
        <v>6</v>
      </c>
      <c r="H23" s="7"/>
      <c r="I23" s="7" t="s">
        <v>56</v>
      </c>
      <c r="J23" s="7">
        <v>8</v>
      </c>
      <c r="K23" s="7">
        <v>9</v>
      </c>
      <c r="L23" s="7"/>
      <c r="M23" s="7"/>
      <c r="N23" s="7">
        <v>11</v>
      </c>
      <c r="O23" s="7">
        <v>12</v>
      </c>
      <c r="P23" s="7">
        <v>13</v>
      </c>
      <c r="Q23" s="7"/>
      <c r="R23" s="7"/>
      <c r="S23" s="7"/>
      <c r="T23" s="7">
        <v>16</v>
      </c>
      <c r="U23" s="7">
        <v>17</v>
      </c>
      <c r="V23" s="7"/>
      <c r="W23" s="7"/>
      <c r="X23" s="7">
        <v>19</v>
      </c>
      <c r="Y23" s="7">
        <v>20</v>
      </c>
      <c r="Z23" s="7"/>
      <c r="AA23" s="7">
        <v>21</v>
      </c>
      <c r="AB23" s="7">
        <v>22</v>
      </c>
      <c r="AC23" s="7"/>
      <c r="AD23" s="7">
        <v>23</v>
      </c>
      <c r="AE23" s="7">
        <v>24</v>
      </c>
      <c r="AF23" s="7"/>
      <c r="AG23" s="7">
        <v>25</v>
      </c>
      <c r="AH23" s="7">
        <v>26</v>
      </c>
      <c r="AI23" s="7"/>
      <c r="AJ23" s="7"/>
      <c r="AK23" s="7">
        <v>27</v>
      </c>
      <c r="AL23" s="7"/>
      <c r="AM23" s="7">
        <v>29</v>
      </c>
      <c r="AN23" s="7">
        <v>30</v>
      </c>
      <c r="AO23" s="7">
        <v>31</v>
      </c>
      <c r="AP23" s="7"/>
      <c r="AQ23" s="7"/>
      <c r="AR23" s="7">
        <v>33</v>
      </c>
      <c r="AS23" s="7">
        <v>34</v>
      </c>
      <c r="AT23" s="7">
        <v>35</v>
      </c>
      <c r="AU23" s="7"/>
      <c r="AV23" s="7">
        <v>36</v>
      </c>
      <c r="AW23" s="7">
        <v>37</v>
      </c>
      <c r="AX23" s="7">
        <v>38</v>
      </c>
      <c r="AY23" s="7">
        <v>39</v>
      </c>
      <c r="AZ23" s="7">
        <v>40</v>
      </c>
      <c r="BA23" s="7"/>
      <c r="BB23" s="7"/>
      <c r="BC23" s="7"/>
      <c r="BD23" s="7"/>
      <c r="BE23" s="7"/>
      <c r="BF23" s="7"/>
    </row>
    <row r="24" spans="1:61" ht="90" customHeight="1" x14ac:dyDescent="0.25">
      <c r="A24" s="47" t="s">
        <v>194</v>
      </c>
      <c r="B24" s="7">
        <v>1</v>
      </c>
      <c r="C24" s="7">
        <v>2</v>
      </c>
      <c r="D24" s="7">
        <v>3</v>
      </c>
      <c r="E24" s="7">
        <v>4</v>
      </c>
      <c r="F24" s="7">
        <v>5</v>
      </c>
      <c r="G24" s="7">
        <v>6</v>
      </c>
      <c r="H24" s="7"/>
      <c r="I24" s="7">
        <v>7</v>
      </c>
      <c r="J24" s="7">
        <v>8</v>
      </c>
      <c r="K24" s="7">
        <v>9</v>
      </c>
      <c r="L24" s="7">
        <v>10</v>
      </c>
      <c r="M24" s="7" t="s">
        <v>56</v>
      </c>
      <c r="N24" s="7">
        <v>11</v>
      </c>
      <c r="O24" s="7">
        <v>12</v>
      </c>
      <c r="P24" s="7">
        <v>13</v>
      </c>
      <c r="Q24" s="7"/>
      <c r="R24" s="7">
        <v>14</v>
      </c>
      <c r="S24" s="7">
        <v>15</v>
      </c>
      <c r="T24" s="7">
        <v>16</v>
      </c>
      <c r="U24" s="7">
        <v>17</v>
      </c>
      <c r="V24" s="7"/>
      <c r="W24" s="7">
        <v>18</v>
      </c>
      <c r="X24" s="7">
        <v>19</v>
      </c>
      <c r="Y24" s="7">
        <v>20</v>
      </c>
      <c r="Z24" s="7"/>
      <c r="AA24" s="7">
        <v>21</v>
      </c>
      <c r="AB24" s="7">
        <v>22</v>
      </c>
      <c r="AC24" s="7"/>
      <c r="AD24" s="7">
        <v>23</v>
      </c>
      <c r="AE24" s="7">
        <v>24</v>
      </c>
      <c r="AF24" s="7"/>
      <c r="AG24" s="7">
        <v>25</v>
      </c>
      <c r="AH24" s="7">
        <v>26</v>
      </c>
      <c r="AI24" s="7"/>
      <c r="AJ24" s="7">
        <v>27</v>
      </c>
      <c r="AK24" s="7">
        <v>28</v>
      </c>
      <c r="AL24" s="7"/>
      <c r="AM24" s="7">
        <v>29</v>
      </c>
      <c r="AN24" s="7">
        <v>30</v>
      </c>
      <c r="AO24" s="7">
        <v>31</v>
      </c>
      <c r="AP24" s="7"/>
      <c r="AQ24" s="7">
        <v>32</v>
      </c>
      <c r="AR24" s="7">
        <v>33</v>
      </c>
      <c r="AS24" s="7">
        <v>34</v>
      </c>
      <c r="AT24" s="7">
        <v>35</v>
      </c>
      <c r="AU24" s="7"/>
      <c r="AV24" s="7">
        <v>36</v>
      </c>
      <c r="AW24" s="7">
        <v>37</v>
      </c>
      <c r="AX24" s="7">
        <v>38</v>
      </c>
      <c r="AY24" s="7">
        <v>39</v>
      </c>
      <c r="AZ24" s="7">
        <v>40</v>
      </c>
      <c r="BA24" s="7"/>
      <c r="BB24" s="7"/>
      <c r="BC24" s="7"/>
      <c r="BD24" s="7"/>
      <c r="BE24" s="7"/>
      <c r="BF24" s="7"/>
    </row>
    <row r="25" spans="1:61" ht="71.25" x14ac:dyDescent="0.25">
      <c r="A25" s="46" t="s">
        <v>195</v>
      </c>
      <c r="B25" s="7"/>
      <c r="C25" s="7"/>
      <c r="D25" s="7"/>
      <c r="E25" s="7"/>
      <c r="F25" s="7">
        <v>5</v>
      </c>
      <c r="G25" s="7"/>
      <c r="H25" s="7"/>
      <c r="I25" s="7"/>
      <c r="J25" s="7"/>
      <c r="K25" s="7"/>
      <c r="L25" s="7"/>
      <c r="M25" s="7"/>
      <c r="N25" s="7"/>
      <c r="O25" s="7"/>
      <c r="P25" s="7">
        <v>13</v>
      </c>
      <c r="Q25" s="7"/>
      <c r="R25" s="7"/>
      <c r="S25" s="7"/>
      <c r="T25" s="7"/>
      <c r="U25" s="7">
        <v>17</v>
      </c>
      <c r="V25" s="7"/>
      <c r="W25" s="7"/>
      <c r="X25" s="7"/>
      <c r="Y25" s="7"/>
      <c r="Z25" s="7"/>
      <c r="AA25" s="7"/>
      <c r="AB25" s="7">
        <v>22</v>
      </c>
      <c r="AC25" s="7"/>
      <c r="AD25" s="7"/>
      <c r="AE25" s="7"/>
      <c r="AF25" s="7"/>
      <c r="AG25" s="7"/>
      <c r="AH25" s="7"/>
      <c r="AI25" s="7"/>
      <c r="AJ25" s="7"/>
      <c r="AK25" s="7"/>
      <c r="AL25" s="7"/>
      <c r="AM25" s="7"/>
      <c r="AN25" s="7"/>
      <c r="AO25" s="7"/>
      <c r="AP25" s="7"/>
      <c r="AQ25" s="7">
        <v>32</v>
      </c>
      <c r="AR25" s="7"/>
      <c r="AS25" s="7"/>
      <c r="AT25" s="7"/>
      <c r="AU25" s="7"/>
      <c r="AV25" s="7"/>
      <c r="AW25" s="7"/>
      <c r="AX25" s="7"/>
      <c r="AY25" s="7"/>
      <c r="AZ25" s="7"/>
      <c r="BA25" s="7"/>
      <c r="BB25" s="7"/>
      <c r="BC25" s="7"/>
      <c r="BD25" s="7"/>
      <c r="BE25" s="7"/>
      <c r="BF25" s="7"/>
    </row>
    <row r="26" spans="1:61" x14ac:dyDescent="0.25">
      <c r="A26" s="46"/>
      <c r="B26" s="7"/>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7"/>
      <c r="AI26" s="7"/>
      <c r="AJ26" s="7"/>
      <c r="AK26" s="7"/>
      <c r="AL26" s="7"/>
      <c r="AM26" s="7"/>
      <c r="AN26" s="7"/>
      <c r="AO26" s="7"/>
      <c r="AP26" s="7"/>
      <c r="AQ26" s="7"/>
      <c r="AR26" s="7"/>
      <c r="AS26" s="7"/>
      <c r="AT26" s="7"/>
      <c r="AU26" s="7"/>
      <c r="AV26" s="7"/>
      <c r="AW26" s="7"/>
      <c r="AX26" s="7"/>
      <c r="AY26" s="7"/>
      <c r="AZ26" s="7"/>
      <c r="BA26" s="7"/>
      <c r="BB26" s="7"/>
      <c r="BC26" s="7"/>
      <c r="BD26" s="7"/>
      <c r="BE26" s="7"/>
      <c r="BF26" s="7"/>
    </row>
    <row r="27" spans="1:61" x14ac:dyDescent="0.25">
      <c r="A27" s="46"/>
      <c r="B27" s="7"/>
      <c r="C27" s="7"/>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7"/>
      <c r="BD27" s="7"/>
      <c r="BE27" s="7"/>
      <c r="BF27" s="7"/>
    </row>
    <row r="28" spans="1:61" x14ac:dyDescent="0.25">
      <c r="A28" s="48" t="s">
        <v>56</v>
      </c>
      <c r="B28" s="7"/>
      <c r="C28" s="7"/>
      <c r="D28" s="7"/>
      <c r="E28" s="7"/>
      <c r="F28" s="7"/>
      <c r="G28" s="7"/>
      <c r="H28" s="7"/>
      <c r="I28" s="7"/>
      <c r="J28" s="7"/>
      <c r="K28" s="7"/>
      <c r="L28" s="7"/>
      <c r="M28" s="7"/>
      <c r="N28" s="7"/>
      <c r="O28" s="7"/>
      <c r="P28" s="7"/>
      <c r="Q28" s="7"/>
      <c r="R28" s="7"/>
      <c r="S28" s="7"/>
      <c r="T28" s="7"/>
      <c r="U28" s="7"/>
      <c r="V28" s="7"/>
      <c r="W28" s="7"/>
      <c r="X28" s="7"/>
      <c r="Y28" s="7"/>
      <c r="Z28" s="7"/>
      <c r="AA28" s="7"/>
      <c r="AB28" s="7"/>
      <c r="AC28" s="7"/>
      <c r="AD28" s="7"/>
      <c r="AE28" s="7"/>
      <c r="AF28" s="7"/>
      <c r="AG28" s="7"/>
      <c r="AH28" s="7"/>
      <c r="AI28" s="7"/>
      <c r="AJ28" s="7"/>
      <c r="AK28" s="7"/>
      <c r="AL28" s="7"/>
      <c r="AM28" s="7"/>
      <c r="AN28" s="7"/>
      <c r="AO28" s="7"/>
      <c r="AP28" s="7"/>
      <c r="AQ28" s="7"/>
      <c r="AR28" s="7"/>
      <c r="AS28" s="7"/>
      <c r="AT28" s="7"/>
      <c r="AU28" s="7"/>
      <c r="AV28" s="7"/>
      <c r="AW28" s="7"/>
      <c r="AX28" s="7"/>
      <c r="AY28" s="7"/>
      <c r="AZ28" s="7"/>
      <c r="BA28" s="7"/>
      <c r="BB28" s="7"/>
      <c r="BC28" s="7"/>
      <c r="BD28" s="7"/>
      <c r="BE28" s="7"/>
      <c r="BF28" s="7"/>
    </row>
    <row r="29" spans="1:61" ht="28.5" x14ac:dyDescent="0.25">
      <c r="A29" s="50" t="s">
        <v>196</v>
      </c>
      <c r="B29" s="51"/>
      <c r="C29" s="51"/>
      <c r="D29" s="51"/>
      <c r="E29" s="51"/>
      <c r="F29" s="51"/>
      <c r="G29" s="51"/>
      <c r="H29" s="51"/>
      <c r="I29" s="51"/>
      <c r="J29" s="51"/>
      <c r="K29" s="51"/>
      <c r="L29" s="51"/>
      <c r="M29" s="51"/>
      <c r="N29" s="51"/>
      <c r="O29" s="51"/>
      <c r="P29" s="51"/>
      <c r="Q29" s="51"/>
      <c r="R29" s="51"/>
      <c r="S29" s="51"/>
      <c r="T29" s="51"/>
      <c r="U29" s="51"/>
      <c r="V29" s="51"/>
      <c r="W29" s="51"/>
      <c r="X29" s="51"/>
      <c r="Y29" s="51"/>
      <c r="Z29" s="51"/>
      <c r="AA29" s="51"/>
      <c r="AB29" s="51"/>
      <c r="AC29" s="51"/>
      <c r="AD29" s="51"/>
      <c r="AE29" s="51"/>
      <c r="AF29" s="52"/>
      <c r="AG29" s="52"/>
      <c r="AH29" s="52"/>
      <c r="AI29" s="52"/>
      <c r="AJ29" s="52"/>
      <c r="AK29" s="52"/>
      <c r="AL29" s="52"/>
      <c r="AM29" s="52"/>
      <c r="AN29" s="52"/>
      <c r="AO29" s="52"/>
      <c r="AP29" s="52"/>
      <c r="AQ29" s="52"/>
      <c r="AR29" s="52"/>
      <c r="AS29" s="52"/>
      <c r="AT29" s="52"/>
      <c r="AU29" s="52"/>
      <c r="AV29" s="52"/>
      <c r="AW29" s="52"/>
      <c r="AX29" s="52"/>
      <c r="AY29" s="52"/>
      <c r="AZ29" s="52"/>
      <c r="BA29" s="52"/>
      <c r="BB29" s="52"/>
      <c r="BC29" s="52"/>
      <c r="BD29" s="52"/>
      <c r="BE29" s="52"/>
      <c r="BF29" s="198" t="s">
        <v>377</v>
      </c>
      <c r="BG29" s="207" t="s">
        <v>378</v>
      </c>
      <c r="BH29" s="198" t="s">
        <v>376</v>
      </c>
    </row>
    <row r="30" spans="1:61" ht="21" x14ac:dyDescent="0.35">
      <c r="A30" s="99" t="s">
        <v>200</v>
      </c>
      <c r="B30" s="200"/>
      <c r="C30" s="200"/>
      <c r="D30" s="200"/>
      <c r="E30" s="200"/>
      <c r="F30" s="200"/>
      <c r="G30" s="200"/>
      <c r="H30" s="200"/>
      <c r="I30" s="200"/>
      <c r="J30" s="203">
        <f>'CSWE FIELD EVAL Data  2016 '!J70</f>
        <v>3.7388888888888889</v>
      </c>
      <c r="K30" s="200"/>
      <c r="L30" s="203">
        <f>'CSWE FIELD EVAL Data  2016 '!L70</f>
        <v>3.7249999999999996</v>
      </c>
      <c r="M30" s="200"/>
      <c r="N30" s="203">
        <f>'CSWE FIELD EVAL Data  2016 '!N70</f>
        <v>3.4249999999999998</v>
      </c>
      <c r="O30" s="200"/>
      <c r="P30" s="200"/>
      <c r="Q30" s="200"/>
      <c r="R30" s="200"/>
      <c r="S30" s="200"/>
      <c r="T30" s="200"/>
      <c r="U30" s="200"/>
      <c r="V30" s="200"/>
      <c r="W30" s="200"/>
      <c r="X30" s="200"/>
      <c r="Y30" s="200"/>
      <c r="Z30" s="200"/>
      <c r="AA30" s="200"/>
      <c r="AB30" s="200"/>
      <c r="AC30" s="200"/>
      <c r="AD30" s="200"/>
      <c r="AE30" s="203">
        <f>'CSWE FIELD EVAL Data  2016 '!AE70</f>
        <v>3.5250000000000004</v>
      </c>
      <c r="AF30" s="200"/>
      <c r="AG30" s="203">
        <f>'CSWE FIELD EVAL Data  2016 '!AG70</f>
        <v>3.25</v>
      </c>
      <c r="AH30" s="200"/>
      <c r="AI30" s="200"/>
      <c r="AJ30" s="200"/>
      <c r="AK30" s="200"/>
      <c r="AL30" s="200"/>
      <c r="AM30" s="200"/>
      <c r="AN30" s="200"/>
      <c r="AO30" s="200"/>
      <c r="AP30" s="200"/>
      <c r="AQ30" s="200"/>
      <c r="AR30" s="200"/>
      <c r="AS30" s="200"/>
      <c r="AT30" s="200"/>
      <c r="AU30" s="200"/>
      <c r="AV30" s="200"/>
      <c r="AW30" s="200"/>
      <c r="AX30" s="200"/>
      <c r="AY30" s="200"/>
      <c r="AZ30" s="200"/>
      <c r="BA30" s="7"/>
      <c r="BB30" s="7"/>
      <c r="BC30" s="7"/>
      <c r="BD30" s="7"/>
      <c r="BE30" s="7"/>
      <c r="BF30" s="7">
        <f>SUM(B30:BE30)</f>
        <v>17.663888888888891</v>
      </c>
      <c r="BG30">
        <v>5</v>
      </c>
      <c r="BH30" s="208">
        <f>BF30/BG30</f>
        <v>3.5327777777777785</v>
      </c>
      <c r="BI30" t="s">
        <v>379</v>
      </c>
    </row>
    <row r="31" spans="1:61" ht="21" x14ac:dyDescent="0.35">
      <c r="A31" s="99" t="s">
        <v>201</v>
      </c>
      <c r="B31" s="200"/>
      <c r="C31" s="200"/>
      <c r="D31" s="200"/>
      <c r="E31" s="200"/>
      <c r="F31" s="200"/>
      <c r="G31" s="200"/>
      <c r="H31" s="200"/>
      <c r="I31" s="200"/>
      <c r="J31" s="200"/>
      <c r="K31" s="200"/>
      <c r="L31" s="200"/>
      <c r="M31" s="200"/>
      <c r="N31" s="200"/>
      <c r="O31" s="200"/>
      <c r="P31" s="203">
        <f>'CSWE FIELD EVAL Data  2016 '!P70</f>
        <v>3.6749999999999998</v>
      </c>
      <c r="Q31" s="200"/>
      <c r="R31" s="200"/>
      <c r="S31" s="200"/>
      <c r="T31" s="203">
        <f>'CSWE FIELD EVAL Data  2016 '!T70</f>
        <v>3.5</v>
      </c>
      <c r="U31" s="200"/>
      <c r="V31" s="200"/>
      <c r="W31" s="200"/>
      <c r="X31" s="200"/>
      <c r="Y31" s="200"/>
      <c r="Z31" s="200"/>
      <c r="AA31" s="200"/>
      <c r="AB31" s="200"/>
      <c r="AC31" s="200"/>
      <c r="AD31" s="200"/>
      <c r="AE31" s="200"/>
      <c r="AF31" s="200"/>
      <c r="AG31" s="200"/>
      <c r="AH31" s="200"/>
      <c r="AI31" s="200"/>
      <c r="AJ31" s="200"/>
      <c r="AK31" s="200"/>
      <c r="AL31" s="200"/>
      <c r="AM31" s="200"/>
      <c r="AN31" s="200"/>
      <c r="AO31" s="200"/>
      <c r="AP31" s="200"/>
      <c r="AQ31" s="200"/>
      <c r="AR31" s="200"/>
      <c r="AS31" s="200"/>
      <c r="AT31" s="200"/>
      <c r="AU31" s="200"/>
      <c r="AV31" s="200"/>
      <c r="AW31" s="200"/>
      <c r="AX31" s="200"/>
      <c r="AY31" s="200"/>
      <c r="AZ31" s="200"/>
      <c r="BA31" s="200"/>
      <c r="BB31" s="200"/>
      <c r="BC31" s="200"/>
      <c r="BD31" s="200"/>
      <c r="BE31" s="200"/>
      <c r="BF31" s="7">
        <f t="shared" ref="BF31:BF34" si="0">SUM(B31:BE31)</f>
        <v>7.1749999999999998</v>
      </c>
      <c r="BG31">
        <v>2</v>
      </c>
      <c r="BH31" s="208">
        <f t="shared" ref="BH31:BH34" si="1">BF31/BG31</f>
        <v>3.5874999999999999</v>
      </c>
      <c r="BI31" t="s">
        <v>380</v>
      </c>
    </row>
    <row r="32" spans="1:61" ht="21" x14ac:dyDescent="0.35">
      <c r="A32" s="99" t="s">
        <v>198</v>
      </c>
      <c r="B32" s="200"/>
      <c r="C32" s="200"/>
      <c r="D32" s="200"/>
      <c r="E32" s="200"/>
      <c r="F32" s="200"/>
      <c r="G32" s="200"/>
      <c r="H32" s="200"/>
      <c r="I32" s="200"/>
      <c r="J32" s="200"/>
      <c r="K32" s="200"/>
      <c r="L32" s="200"/>
      <c r="M32" s="200"/>
      <c r="N32" s="200"/>
      <c r="O32" s="200"/>
      <c r="P32" s="200"/>
      <c r="Q32" s="200"/>
      <c r="R32" s="200"/>
      <c r="S32" s="200"/>
      <c r="T32" s="200"/>
      <c r="U32" s="200"/>
      <c r="V32" s="200"/>
      <c r="W32" s="200"/>
      <c r="X32" s="200"/>
      <c r="Y32" s="200"/>
      <c r="Z32" s="200"/>
      <c r="AA32" s="200"/>
      <c r="AB32" s="200"/>
      <c r="AC32" s="200"/>
      <c r="AD32" s="200"/>
      <c r="AE32" s="200"/>
      <c r="AF32" s="200"/>
      <c r="AG32" s="200"/>
      <c r="AH32" s="200"/>
      <c r="AI32" s="200"/>
      <c r="AJ32" s="200"/>
      <c r="AK32" s="200"/>
      <c r="AL32" s="200"/>
      <c r="AM32" s="200"/>
      <c r="AN32" s="200"/>
      <c r="AO32" s="200"/>
      <c r="AP32" s="200"/>
      <c r="AQ32" s="203">
        <f>'CSWE FIELD EVAL Data  2016 '!AQ70</f>
        <v>3.5777777777777775</v>
      </c>
      <c r="AR32" s="200"/>
      <c r="AS32" s="200"/>
      <c r="AT32" s="200"/>
      <c r="AU32" s="200"/>
      <c r="AV32" s="200"/>
      <c r="AW32" s="200"/>
      <c r="AX32" s="200"/>
      <c r="AY32" s="200"/>
      <c r="AZ32" s="200"/>
      <c r="BA32" s="200"/>
      <c r="BB32" s="200"/>
      <c r="BC32" s="200"/>
      <c r="BD32" s="200"/>
      <c r="BE32" s="200"/>
      <c r="BF32" s="7">
        <f t="shared" si="0"/>
        <v>3.5777777777777775</v>
      </c>
      <c r="BG32">
        <v>1</v>
      </c>
      <c r="BH32" s="208">
        <f t="shared" si="1"/>
        <v>3.5777777777777775</v>
      </c>
      <c r="BI32" t="s">
        <v>381</v>
      </c>
    </row>
    <row r="33" spans="1:61" ht="21" x14ac:dyDescent="0.35">
      <c r="A33" s="99" t="s">
        <v>199</v>
      </c>
      <c r="B33" s="200"/>
      <c r="C33" s="200"/>
      <c r="D33" s="200"/>
      <c r="E33" s="200"/>
      <c r="F33" s="200"/>
      <c r="G33" s="200"/>
      <c r="H33" s="200"/>
      <c r="I33" s="200"/>
      <c r="J33" s="200"/>
      <c r="K33" s="200"/>
      <c r="L33" s="200"/>
      <c r="M33" s="200"/>
      <c r="N33" s="203">
        <f>'CSWE FIELD EVAL Data  2016 '!N70</f>
        <v>3.4249999999999998</v>
      </c>
      <c r="O33" s="200"/>
      <c r="P33" s="200" t="s">
        <v>56</v>
      </c>
      <c r="Q33" s="200"/>
      <c r="R33" s="200"/>
      <c r="S33" s="200"/>
      <c r="T33" s="200"/>
      <c r="U33" s="200"/>
      <c r="V33" s="200"/>
      <c r="W33" s="200"/>
      <c r="X33" s="200"/>
      <c r="Y33" s="200"/>
      <c r="Z33" s="200"/>
      <c r="AA33" s="203">
        <f>'CSWE FIELD EVAL Data  2016 '!AA70</f>
        <v>3.375</v>
      </c>
      <c r="AB33" s="203">
        <f>'CSWE FIELD EVAL Data  2016 '!AB70</f>
        <v>3.3</v>
      </c>
      <c r="AC33" s="200"/>
      <c r="AD33" s="200"/>
      <c r="AE33" s="200"/>
      <c r="AF33" s="200"/>
      <c r="AG33" s="200"/>
      <c r="AH33" s="200"/>
      <c r="AI33" s="200"/>
      <c r="AJ33" s="200"/>
      <c r="AK33" s="200"/>
      <c r="AL33" s="200"/>
      <c r="AM33" s="200"/>
      <c r="AN33" s="200"/>
      <c r="AO33" s="200"/>
      <c r="AP33" s="200"/>
      <c r="AQ33" s="200"/>
      <c r="AR33" s="200"/>
      <c r="AS33" s="200"/>
      <c r="AT33" s="200"/>
      <c r="AU33" s="200"/>
      <c r="AV33" s="200"/>
      <c r="AW33" s="200"/>
      <c r="AX33" s="200"/>
      <c r="AY33" s="200"/>
      <c r="AZ33" s="200"/>
      <c r="BA33" s="200"/>
      <c r="BB33" s="200"/>
      <c r="BC33" s="200"/>
      <c r="BD33" s="200"/>
      <c r="BE33" s="200"/>
      <c r="BF33" s="7">
        <f t="shared" si="0"/>
        <v>10.1</v>
      </c>
      <c r="BG33">
        <v>3</v>
      </c>
      <c r="BH33" s="208">
        <f t="shared" si="1"/>
        <v>3.3666666666666667</v>
      </c>
      <c r="BI33" t="s">
        <v>382</v>
      </c>
    </row>
    <row r="34" spans="1:61" ht="21" x14ac:dyDescent="0.35">
      <c r="A34" s="99" t="s">
        <v>202</v>
      </c>
      <c r="B34" s="200"/>
      <c r="C34" s="200"/>
      <c r="D34" s="200"/>
      <c r="E34" s="200"/>
      <c r="F34" s="200"/>
      <c r="G34" s="200"/>
      <c r="H34" s="200"/>
      <c r="I34" s="200"/>
      <c r="J34" s="200"/>
      <c r="K34" s="200"/>
      <c r="L34" s="200"/>
      <c r="M34" s="200"/>
      <c r="N34" s="200"/>
      <c r="O34" s="200"/>
      <c r="P34" s="203">
        <f>'CSWE FIELD EVAL Data  2016 '!P70</f>
        <v>3.6749999999999998</v>
      </c>
      <c r="Q34" s="200"/>
      <c r="R34" s="200"/>
      <c r="S34" s="200"/>
      <c r="T34" s="200"/>
      <c r="U34" s="200"/>
      <c r="V34" s="200"/>
      <c r="W34" s="200"/>
      <c r="X34" s="203">
        <f>'CSWE FIELD EVAL Data  2016 '!X70</f>
        <v>3.375</v>
      </c>
      <c r="Y34" s="200"/>
      <c r="Z34" s="200"/>
      <c r="AA34" s="200"/>
      <c r="AB34" s="200"/>
      <c r="AC34" s="200"/>
      <c r="AD34" s="200"/>
      <c r="AE34" s="200"/>
      <c r="AF34" s="200"/>
      <c r="AG34" s="200"/>
      <c r="AH34" s="200"/>
      <c r="AI34" s="200"/>
      <c r="AJ34" s="200"/>
      <c r="AK34" s="200"/>
      <c r="AL34" s="200"/>
      <c r="AM34" s="200"/>
      <c r="AN34" s="203">
        <f>'CSWE FIELD EVAL Data  2016 '!AN70</f>
        <v>3.75</v>
      </c>
      <c r="AO34" s="200"/>
      <c r="AP34" s="200"/>
      <c r="AQ34" s="200"/>
      <c r="AR34" s="200"/>
      <c r="AS34" s="200"/>
      <c r="AT34" s="200"/>
      <c r="AU34" s="200"/>
      <c r="AV34" s="200"/>
      <c r="AW34" s="200"/>
      <c r="AX34" s="200"/>
      <c r="AY34" s="203">
        <f>'CSWE FIELD EVAL Data  2016 '!AY70</f>
        <v>3.625</v>
      </c>
      <c r="AZ34" s="200"/>
      <c r="BA34" s="200"/>
      <c r="BB34" s="200"/>
      <c r="BC34" s="200"/>
      <c r="BD34" s="200"/>
      <c r="BE34" s="200"/>
      <c r="BF34" s="7">
        <f t="shared" si="0"/>
        <v>14.425000000000001</v>
      </c>
      <c r="BG34">
        <v>4</v>
      </c>
      <c r="BH34" s="208">
        <f t="shared" si="1"/>
        <v>3.6062500000000002</v>
      </c>
      <c r="BI34" t="s">
        <v>383</v>
      </c>
    </row>
    <row r="35" spans="1:61" x14ac:dyDescent="0.25">
      <c r="B35" s="7"/>
      <c r="C35" s="7"/>
      <c r="D35" s="7"/>
      <c r="E35" s="7"/>
      <c r="F35" s="7"/>
      <c r="G35" s="7"/>
      <c r="H35" s="7"/>
      <c r="I35" s="7"/>
      <c r="J35" s="7"/>
      <c r="K35" s="7"/>
      <c r="L35" s="7"/>
      <c r="M35" s="7"/>
      <c r="N35" s="7"/>
      <c r="O35" s="7"/>
      <c r="P35" s="7"/>
      <c r="Q35" s="7"/>
      <c r="R35" s="7"/>
      <c r="S35" s="7"/>
      <c r="T35" s="7"/>
      <c r="U35" s="7"/>
      <c r="V35" s="7"/>
      <c r="W35" s="7"/>
      <c r="X35" s="7"/>
      <c r="Y35" s="7"/>
      <c r="Z35" s="7"/>
      <c r="AA35" s="7"/>
      <c r="AB35" s="7"/>
      <c r="AC35" s="7"/>
      <c r="AD35" s="7"/>
      <c r="AE35" s="7"/>
      <c r="AF35" s="7"/>
      <c r="AG35" s="7"/>
      <c r="AH35" s="7"/>
      <c r="AI35" s="7"/>
      <c r="AJ35" s="7"/>
      <c r="AK35" s="7"/>
      <c r="AL35" s="7"/>
      <c r="AM35" s="7"/>
      <c r="AN35" s="7"/>
      <c r="AO35" s="7"/>
      <c r="AP35" s="7"/>
      <c r="AQ35" s="7"/>
      <c r="AR35" s="7"/>
      <c r="AS35" s="7"/>
      <c r="AT35" s="7"/>
      <c r="AU35" s="7"/>
      <c r="AV35" s="7"/>
      <c r="AW35" s="7"/>
      <c r="AX35" s="7"/>
      <c r="AY35" s="7"/>
      <c r="AZ35" s="7"/>
      <c r="BA35" s="7"/>
      <c r="BB35" s="7"/>
      <c r="BC35" s="7"/>
      <c r="BD35" s="7"/>
      <c r="BE35" s="7"/>
      <c r="BF35" s="7"/>
    </row>
    <row r="36" spans="1:61" x14ac:dyDescent="0.25">
      <c r="B36" s="7"/>
      <c r="C36" s="7"/>
      <c r="D36" s="7"/>
      <c r="E36" s="7"/>
      <c r="F36" s="7"/>
      <c r="G36" s="7"/>
      <c r="H36" s="7"/>
      <c r="I36" s="7"/>
      <c r="J36" s="7"/>
      <c r="K36" s="7"/>
      <c r="L36" s="7"/>
      <c r="M36" s="7"/>
      <c r="N36" s="7"/>
      <c r="O36" s="7"/>
      <c r="P36" s="7"/>
      <c r="Q36" s="7"/>
      <c r="R36" s="7"/>
      <c r="S36" s="7"/>
      <c r="T36" s="7"/>
      <c r="U36" s="7"/>
      <c r="V36" s="7"/>
      <c r="W36" s="7"/>
      <c r="X36" s="7"/>
      <c r="Y36" s="7"/>
      <c r="Z36" s="7"/>
      <c r="AA36" s="7"/>
      <c r="AB36" s="7"/>
      <c r="AC36" s="7"/>
      <c r="AD36" s="7"/>
      <c r="AE36" s="7"/>
      <c r="AF36" s="7"/>
      <c r="AG36" s="7"/>
      <c r="AH36" s="7"/>
      <c r="AI36" s="7"/>
      <c r="AJ36" s="7"/>
      <c r="AK36" s="7"/>
      <c r="AL36" s="7"/>
      <c r="AM36" s="7"/>
      <c r="AN36" s="7"/>
      <c r="AO36" s="7"/>
      <c r="AP36" s="7"/>
      <c r="AQ36" s="7"/>
      <c r="AR36" s="7"/>
      <c r="AS36" s="7"/>
      <c r="AT36" s="7"/>
      <c r="AU36" s="7"/>
      <c r="AV36" s="7"/>
      <c r="AW36" s="7"/>
      <c r="AX36" s="7"/>
      <c r="AY36" s="7"/>
      <c r="AZ36" s="7"/>
      <c r="BA36" s="7"/>
      <c r="BB36" s="7"/>
      <c r="BC36" s="7"/>
      <c r="BD36" s="7"/>
      <c r="BE36" s="7"/>
      <c r="BF36" s="7"/>
    </row>
    <row r="37" spans="1:61" x14ac:dyDescent="0.25">
      <c r="B37" s="7"/>
      <c r="C37" s="7"/>
      <c r="D37" s="7"/>
      <c r="E37" s="7"/>
      <c r="F37" s="7"/>
      <c r="G37" s="7"/>
      <c r="H37" s="7"/>
      <c r="I37" s="7"/>
      <c r="J37" s="7"/>
      <c r="K37" s="7"/>
      <c r="L37" s="7"/>
      <c r="M37" s="7"/>
      <c r="N37" s="7"/>
      <c r="O37" s="7"/>
      <c r="P37" s="7"/>
      <c r="Q37" s="7"/>
      <c r="R37" s="7"/>
      <c r="S37" s="7"/>
      <c r="T37" s="7"/>
      <c r="U37" s="7"/>
      <c r="V37" s="7"/>
      <c r="W37" s="7"/>
      <c r="X37" s="7"/>
      <c r="Y37" s="7"/>
      <c r="Z37" s="7"/>
      <c r="AA37" s="7"/>
      <c r="AB37" s="7"/>
      <c r="AC37" s="7"/>
      <c r="AD37" s="7"/>
      <c r="AE37" s="7"/>
      <c r="AF37" s="7"/>
      <c r="AG37" s="7"/>
      <c r="AH37" s="7"/>
      <c r="AI37" s="7"/>
      <c r="AJ37" s="7"/>
      <c r="AK37" s="7"/>
      <c r="AL37" s="7"/>
      <c r="AM37" s="7"/>
      <c r="AN37" s="7"/>
      <c r="AO37" s="7"/>
      <c r="AP37" s="7"/>
      <c r="AQ37" s="7"/>
      <c r="AR37" s="7"/>
      <c r="AS37" s="7"/>
      <c r="AT37" s="7"/>
      <c r="AU37" s="7"/>
      <c r="AV37" s="7"/>
      <c r="AW37" s="7"/>
      <c r="AX37" s="7"/>
      <c r="AY37" s="7"/>
      <c r="AZ37" s="7"/>
      <c r="BA37" s="7"/>
      <c r="BB37" s="7"/>
      <c r="BC37" s="7"/>
      <c r="BD37" s="7"/>
      <c r="BE37" s="7"/>
    </row>
    <row r="38" spans="1:61" x14ac:dyDescent="0.25">
      <c r="A38" s="55" t="s">
        <v>208</v>
      </c>
      <c r="B38" s="56"/>
      <c r="C38" s="56"/>
      <c r="D38" s="56"/>
      <c r="E38" s="56"/>
      <c r="F38" s="56"/>
      <c r="G38" s="56"/>
      <c r="H38" s="56"/>
      <c r="I38" s="56"/>
      <c r="J38" s="56"/>
      <c r="K38" s="56"/>
      <c r="L38" s="56"/>
      <c r="M38" s="56"/>
      <c r="N38" s="56"/>
      <c r="O38" s="56"/>
      <c r="P38" s="56"/>
      <c r="Q38" s="56"/>
      <c r="R38" s="56"/>
      <c r="S38" s="56"/>
      <c r="T38" s="56"/>
      <c r="U38" s="56"/>
      <c r="V38" s="56"/>
      <c r="W38" s="56"/>
      <c r="X38" s="56"/>
      <c r="Y38" s="56"/>
      <c r="Z38" s="56"/>
      <c r="AA38" s="56"/>
      <c r="AB38" s="56"/>
      <c r="AC38" s="56"/>
      <c r="AD38" s="56"/>
      <c r="AE38" s="56"/>
      <c r="AF38" s="56"/>
      <c r="AG38" s="56"/>
      <c r="AH38" s="56"/>
      <c r="AI38" s="56"/>
      <c r="AJ38" s="56"/>
      <c r="AK38" s="56"/>
      <c r="AL38" s="56"/>
      <c r="AM38" s="56"/>
      <c r="AN38" s="56"/>
      <c r="AO38" s="56"/>
      <c r="AP38" s="56"/>
      <c r="AQ38" s="56"/>
      <c r="AR38" s="56"/>
      <c r="AS38" s="56"/>
      <c r="AT38" s="56"/>
      <c r="AU38" s="56"/>
      <c r="AV38" s="56"/>
      <c r="AW38" s="56"/>
      <c r="AX38" s="56"/>
      <c r="AY38" s="56"/>
      <c r="AZ38" s="56"/>
      <c r="BA38" s="56"/>
      <c r="BB38" s="56"/>
      <c r="BC38" s="56"/>
      <c r="BD38" s="56"/>
      <c r="BE38" s="56"/>
    </row>
    <row r="40" spans="1:61" ht="120" x14ac:dyDescent="0.25">
      <c r="A40" s="57" t="s">
        <v>203</v>
      </c>
      <c r="B40" s="7"/>
      <c r="C40" s="7"/>
      <c r="D40" s="7"/>
      <c r="E40" s="7"/>
      <c r="F40" s="7"/>
      <c r="G40" s="7"/>
      <c r="H40" s="7"/>
      <c r="I40" s="7"/>
      <c r="J40" s="7"/>
      <c r="K40" s="7"/>
      <c r="L40" s="7">
        <v>10</v>
      </c>
      <c r="M40" s="7"/>
      <c r="N40" s="7">
        <v>11</v>
      </c>
      <c r="O40" s="7"/>
      <c r="P40" s="7"/>
      <c r="Q40" s="7"/>
      <c r="R40" s="7">
        <v>14</v>
      </c>
      <c r="S40" s="7"/>
      <c r="T40" s="7">
        <v>16</v>
      </c>
      <c r="U40" s="7"/>
      <c r="V40" s="7"/>
      <c r="W40" s="7"/>
      <c r="X40" s="7"/>
      <c r="Y40" s="7"/>
      <c r="Z40" s="7"/>
      <c r="AA40" s="7"/>
      <c r="AB40" s="7">
        <v>22</v>
      </c>
      <c r="AC40" s="7"/>
      <c r="AD40" s="7"/>
      <c r="AE40" s="7"/>
      <c r="AF40" s="7"/>
      <c r="AG40" s="7"/>
      <c r="AH40" s="7"/>
      <c r="AI40" s="7"/>
      <c r="AJ40" s="7"/>
      <c r="AK40" s="7"/>
      <c r="AL40" s="7"/>
      <c r="AM40" s="7"/>
      <c r="AN40" s="7"/>
      <c r="AO40" s="7"/>
      <c r="AP40" s="7"/>
      <c r="AQ40" s="7"/>
      <c r="AR40" s="7"/>
      <c r="AS40" s="7"/>
      <c r="AT40" s="7"/>
      <c r="AU40" s="7"/>
      <c r="AV40" s="7"/>
      <c r="AW40" s="7"/>
      <c r="AX40" s="7"/>
      <c r="AY40" s="7"/>
      <c r="AZ40" s="7"/>
      <c r="BA40" s="7"/>
      <c r="BB40" s="7"/>
      <c r="BC40" s="7"/>
      <c r="BD40" s="7"/>
    </row>
    <row r="41" spans="1:61" ht="21" x14ac:dyDescent="0.35">
      <c r="A41" s="93" t="s">
        <v>373</v>
      </c>
      <c r="B41" s="94"/>
      <c r="C41" s="94"/>
      <c r="D41" s="94"/>
      <c r="E41" s="94"/>
      <c r="F41" s="94"/>
      <c r="G41" s="94"/>
      <c r="H41" s="94"/>
      <c r="I41" s="94"/>
      <c r="J41" s="94"/>
      <c r="K41" s="94"/>
      <c r="L41" s="199">
        <f>'CSWE FIELD EVAL Data  2016 '!L38</f>
        <v>3.8</v>
      </c>
      <c r="M41" s="94"/>
      <c r="N41" s="199">
        <f>'CSWE FIELD EVAL Data  2016 '!O38</f>
        <v>3.3</v>
      </c>
      <c r="O41" s="94"/>
      <c r="P41" s="94"/>
      <c r="Q41" s="94"/>
      <c r="R41" s="201">
        <f>'CSWE FIELD EVAL Data  2016 '!R38</f>
        <v>3.45</v>
      </c>
      <c r="S41" s="94"/>
      <c r="T41" s="201">
        <f>'CSWE FIELD EVAL Data  2016 '!T38</f>
        <v>3.6</v>
      </c>
      <c r="U41" s="94"/>
      <c r="V41" s="94"/>
      <c r="W41" s="94"/>
      <c r="X41" s="94"/>
      <c r="Y41" s="94"/>
      <c r="Z41" s="94"/>
      <c r="AA41" s="94"/>
      <c r="AB41" s="199">
        <f>'CSWE FIELD EVAL Data  2016 '!AB38</f>
        <v>3.35</v>
      </c>
      <c r="AC41" s="94"/>
      <c r="AD41" s="94"/>
      <c r="AE41" s="94"/>
      <c r="AF41" s="94"/>
      <c r="AG41" s="94"/>
      <c r="AH41" s="94"/>
      <c r="AI41" s="94"/>
      <c r="AJ41" s="94"/>
      <c r="AK41" s="94"/>
      <c r="AL41" s="94"/>
      <c r="AM41" s="94"/>
      <c r="AN41" s="94"/>
      <c r="AO41" s="94"/>
      <c r="AP41" s="94"/>
      <c r="AQ41" s="94"/>
      <c r="AR41" s="94"/>
      <c r="AS41" s="94"/>
      <c r="AT41" s="94"/>
      <c r="AU41" s="94"/>
      <c r="AV41" s="94"/>
      <c r="AW41" s="94"/>
      <c r="AX41" s="94"/>
      <c r="AY41" s="94"/>
      <c r="AZ41" s="94"/>
      <c r="BA41" s="94"/>
      <c r="BB41" s="94"/>
      <c r="BC41" s="94"/>
      <c r="BD41" s="94"/>
      <c r="BE41" s="95"/>
      <c r="BF41">
        <f>SUM(B41:BE41)</f>
        <v>17.5</v>
      </c>
      <c r="BG41">
        <v>5</v>
      </c>
      <c r="BH41" s="209">
        <f>BF41/BG41</f>
        <v>3.5</v>
      </c>
      <c r="BI41" t="s">
        <v>385</v>
      </c>
    </row>
    <row r="42" spans="1:61" x14ac:dyDescent="0.25">
      <c r="A42" s="93" t="s">
        <v>344</v>
      </c>
      <c r="B42" s="7"/>
      <c r="C42" s="7"/>
      <c r="D42" s="7"/>
      <c r="E42" s="7"/>
      <c r="F42" s="7"/>
      <c r="G42" s="7"/>
      <c r="H42" s="7"/>
      <c r="I42" s="7"/>
      <c r="J42" s="7"/>
      <c r="K42" s="7"/>
      <c r="L42" s="7"/>
      <c r="M42" s="7"/>
      <c r="N42" s="7"/>
      <c r="O42" s="7"/>
      <c r="P42" s="7"/>
      <c r="Q42" s="7"/>
      <c r="R42" s="7"/>
      <c r="S42" s="7"/>
      <c r="T42" s="7"/>
      <c r="U42" s="7"/>
      <c r="V42" s="7"/>
      <c r="W42" s="7"/>
      <c r="X42" s="7"/>
      <c r="Y42" s="7"/>
      <c r="Z42" s="7"/>
      <c r="AA42" s="7"/>
      <c r="AB42" s="7"/>
      <c r="AC42" s="7"/>
      <c r="AD42" s="7"/>
      <c r="AE42" s="7"/>
      <c r="AF42" s="7"/>
      <c r="AG42" s="7"/>
      <c r="AH42" s="7"/>
      <c r="AI42" s="7"/>
      <c r="AJ42" s="7"/>
      <c r="AK42" s="7"/>
      <c r="AL42" s="7"/>
      <c r="AM42" s="7"/>
      <c r="AN42" s="7"/>
      <c r="AO42" s="7"/>
      <c r="AP42" s="7"/>
      <c r="AQ42" s="7"/>
      <c r="AR42" s="7"/>
      <c r="AS42" s="7"/>
      <c r="AT42" s="7"/>
      <c r="AU42" s="7"/>
      <c r="AV42" s="7"/>
      <c r="AW42" s="7"/>
      <c r="AX42" s="7"/>
      <c r="AY42" s="7"/>
      <c r="AZ42" s="7"/>
      <c r="BA42" s="7"/>
      <c r="BB42" s="7"/>
      <c r="BC42" s="7"/>
      <c r="BD42" s="7"/>
    </row>
    <row r="43" spans="1:61" x14ac:dyDescent="0.25">
      <c r="A43" s="72"/>
      <c r="B43" s="97"/>
      <c r="C43" s="97"/>
      <c r="D43" s="97"/>
      <c r="E43" s="97"/>
      <c r="F43" s="97"/>
      <c r="G43" s="97"/>
      <c r="H43" s="97"/>
      <c r="I43" s="97"/>
      <c r="J43" s="97"/>
      <c r="K43" s="97"/>
      <c r="L43" s="97"/>
      <c r="M43" s="97"/>
      <c r="N43" s="97"/>
      <c r="O43" s="97"/>
      <c r="P43" s="97"/>
      <c r="Q43" s="97"/>
      <c r="R43" s="97"/>
      <c r="S43" s="97"/>
      <c r="T43" s="97"/>
      <c r="U43" s="97"/>
      <c r="V43" s="97"/>
      <c r="W43" s="97"/>
      <c r="X43" s="97"/>
      <c r="Y43" s="97"/>
      <c r="Z43" s="97"/>
      <c r="AA43" s="97"/>
      <c r="AB43" s="97"/>
      <c r="AC43" s="97"/>
      <c r="AD43" s="97"/>
      <c r="AE43" s="97"/>
      <c r="AF43" s="97"/>
      <c r="AG43" s="97"/>
      <c r="AH43" s="97"/>
      <c r="AI43" s="97"/>
      <c r="AJ43" s="97"/>
      <c r="AK43" s="97"/>
      <c r="AL43" s="97"/>
      <c r="AM43" s="97"/>
      <c r="AN43" s="97"/>
      <c r="AO43" s="97"/>
      <c r="AP43" s="97"/>
      <c r="AQ43" s="97"/>
      <c r="AR43" s="97"/>
      <c r="AS43" s="97"/>
      <c r="AT43" s="97"/>
      <c r="AU43" s="97"/>
      <c r="AV43" s="97"/>
      <c r="AW43" s="97"/>
      <c r="AX43" s="97"/>
      <c r="AY43" s="97"/>
      <c r="AZ43" s="97"/>
      <c r="BA43" s="97"/>
      <c r="BB43" s="97"/>
      <c r="BC43" s="97"/>
      <c r="BD43" s="97"/>
      <c r="BE43" s="72"/>
      <c r="BF43" t="s">
        <v>56</v>
      </c>
    </row>
    <row r="44" spans="1:61" ht="195" x14ac:dyDescent="0.25">
      <c r="A44" s="57" t="s">
        <v>207</v>
      </c>
      <c r="B44" s="7"/>
      <c r="C44" s="7"/>
      <c r="D44" s="7"/>
      <c r="E44" s="7"/>
      <c r="F44" s="7"/>
      <c r="G44" s="7"/>
      <c r="H44" s="7"/>
      <c r="I44" s="7"/>
      <c r="J44" s="7"/>
      <c r="K44" s="7"/>
      <c r="L44" s="7"/>
      <c r="M44" s="7"/>
      <c r="N44" s="7"/>
      <c r="O44" s="7">
        <v>12</v>
      </c>
      <c r="P44" s="7"/>
      <c r="Q44" s="7"/>
      <c r="R44" s="7"/>
      <c r="S44" s="7"/>
      <c r="T44" s="7"/>
      <c r="U44" s="7"/>
      <c r="V44" s="7"/>
      <c r="W44" s="7">
        <v>18</v>
      </c>
      <c r="X44" s="7"/>
      <c r="Y44" s="7"/>
      <c r="Z44" s="7"/>
      <c r="AA44" s="7"/>
      <c r="AB44" s="7"/>
      <c r="AC44" s="7"/>
      <c r="AD44" s="7">
        <v>23</v>
      </c>
      <c r="AE44" s="7"/>
      <c r="AF44" s="7"/>
      <c r="AG44" s="7">
        <v>25</v>
      </c>
      <c r="AH44" s="7"/>
      <c r="AI44" s="7"/>
      <c r="AJ44" s="7">
        <v>27</v>
      </c>
      <c r="AK44" s="7"/>
      <c r="AL44" s="7"/>
      <c r="AM44" s="7"/>
      <c r="AN44" s="7"/>
      <c r="AO44" s="7"/>
      <c r="AP44" s="7"/>
      <c r="AQ44" s="7"/>
      <c r="AR44" s="7">
        <v>33</v>
      </c>
      <c r="AS44" s="7"/>
      <c r="AT44" s="7">
        <v>35</v>
      </c>
      <c r="AU44" s="7"/>
      <c r="AV44" s="7"/>
      <c r="AW44" s="7">
        <v>37</v>
      </c>
      <c r="AX44" s="7"/>
      <c r="AY44" s="7"/>
      <c r="AZ44" s="7"/>
      <c r="BA44" s="7"/>
      <c r="BB44" s="7"/>
      <c r="BC44" s="7"/>
      <c r="BD44" s="7"/>
    </row>
    <row r="45" spans="1:61" ht="34.5" customHeight="1" x14ac:dyDescent="0.35">
      <c r="A45" s="93" t="s">
        <v>374</v>
      </c>
      <c r="B45" s="94"/>
      <c r="C45" s="94"/>
      <c r="D45" s="94"/>
      <c r="E45" s="94"/>
      <c r="F45" s="94"/>
      <c r="G45" s="94"/>
      <c r="H45" s="94"/>
      <c r="I45" s="94"/>
      <c r="J45" s="94"/>
      <c r="K45" s="94"/>
      <c r="L45" s="94"/>
      <c r="M45" s="94"/>
      <c r="N45" s="94"/>
      <c r="O45" s="202">
        <f>'CSWE FIELD EVAL Data  2016 '!N38</f>
        <v>3.55</v>
      </c>
      <c r="P45" s="94"/>
      <c r="Q45" s="94"/>
      <c r="R45" s="94"/>
      <c r="S45" s="94"/>
      <c r="T45" s="94"/>
      <c r="U45" s="94"/>
      <c r="V45" s="94"/>
      <c r="W45" s="202">
        <f>'CSWE FIELD EVAL Data  2016 '!W38</f>
        <v>3.65</v>
      </c>
      <c r="X45" s="94"/>
      <c r="Y45" s="94"/>
      <c r="Z45" s="94"/>
      <c r="AA45" s="94"/>
      <c r="AB45" s="94"/>
      <c r="AC45" s="94"/>
      <c r="AD45" s="202">
        <f>'CSWE FIELD EVAL Data  2016 '!AD38</f>
        <v>3.5</v>
      </c>
      <c r="AE45" s="94"/>
      <c r="AF45" s="94"/>
      <c r="AG45" s="202">
        <f>'CSWE FIELD EVAL Data  2016 '!AG38</f>
        <v>3.25</v>
      </c>
      <c r="AH45" s="94"/>
      <c r="AI45" s="94"/>
      <c r="AJ45" s="204">
        <f>'CSWE FIELD EVAL Data  2016 '!AJ38</f>
        <v>3.45</v>
      </c>
      <c r="AK45" s="94"/>
      <c r="AL45" s="94"/>
      <c r="AM45" s="94"/>
      <c r="AN45" s="94"/>
      <c r="AO45" s="94"/>
      <c r="AP45" s="94"/>
      <c r="AQ45" s="94"/>
      <c r="AR45" s="202">
        <f>'CSWE FIELD EVAL Data  2016 '!AR38</f>
        <v>3.7222222222222223</v>
      </c>
      <c r="AS45" s="94"/>
      <c r="AT45" s="204">
        <f>'CSWE FIELD EVAL Data  2016 '!AT38</f>
        <v>3.75</v>
      </c>
      <c r="AU45" s="94"/>
      <c r="AV45" s="94"/>
      <c r="AW45" s="204">
        <f>'CSWE FIELD EVAL Data  2016 '!AW38</f>
        <v>3.5</v>
      </c>
      <c r="AX45" s="94"/>
      <c r="AY45" s="94"/>
      <c r="AZ45" s="94"/>
      <c r="BA45" s="94"/>
      <c r="BB45" s="94"/>
      <c r="BC45" s="94"/>
      <c r="BD45" s="94"/>
      <c r="BE45" s="95"/>
      <c r="BF45">
        <f>SUM(B45:BE45)</f>
        <v>28.37222222222222</v>
      </c>
      <c r="BG45">
        <v>8</v>
      </c>
      <c r="BH45" s="209">
        <f>BF45/BG45</f>
        <v>3.5465277777777775</v>
      </c>
      <c r="BI45" t="s">
        <v>384</v>
      </c>
    </row>
    <row r="46" spans="1:61" x14ac:dyDescent="0.25">
      <c r="A46" s="57"/>
      <c r="B46" s="7"/>
      <c r="C46" s="7"/>
      <c r="D46" s="7"/>
      <c r="E46" s="7"/>
      <c r="F46" s="7"/>
      <c r="G46" s="7"/>
      <c r="H46" s="7"/>
      <c r="I46" s="7"/>
      <c r="J46" s="7"/>
      <c r="K46" s="7"/>
      <c r="L46" s="7"/>
      <c r="M46" s="7"/>
      <c r="N46" s="7"/>
      <c r="O46" s="7"/>
      <c r="P46" s="7"/>
      <c r="Q46" s="7"/>
      <c r="R46" s="7"/>
      <c r="S46" s="7"/>
      <c r="T46" s="7"/>
      <c r="U46" s="7"/>
      <c r="V46" s="7"/>
      <c r="W46" s="7"/>
      <c r="X46" s="7"/>
      <c r="Y46" s="7"/>
      <c r="Z46" s="7"/>
      <c r="AA46" s="7"/>
      <c r="AB46" s="7"/>
      <c r="AC46" s="7"/>
      <c r="AD46" s="7"/>
      <c r="AE46" s="7"/>
      <c r="AF46" s="7"/>
      <c r="AG46" s="7"/>
      <c r="AH46" s="7"/>
      <c r="AI46" s="7"/>
      <c r="AJ46" s="7"/>
      <c r="AK46" s="7"/>
      <c r="AL46" s="7"/>
      <c r="AM46" s="7"/>
      <c r="AN46" s="7"/>
      <c r="AO46" s="7"/>
      <c r="AP46" s="7"/>
      <c r="AQ46" s="7"/>
      <c r="AR46" s="7"/>
      <c r="AS46" s="7"/>
      <c r="AT46" s="7"/>
      <c r="AU46" s="7"/>
      <c r="AV46" s="7"/>
      <c r="AW46" s="7"/>
      <c r="AX46" s="7"/>
      <c r="AY46" s="7"/>
      <c r="AZ46" s="7"/>
      <c r="BA46" s="7"/>
      <c r="BB46" s="7"/>
      <c r="BC46" s="7"/>
      <c r="BD46" s="7"/>
    </row>
    <row r="47" spans="1:61" x14ac:dyDescent="0.25">
      <c r="B47" s="7"/>
      <c r="C47" s="7"/>
      <c r="D47" s="7"/>
      <c r="E47" s="7"/>
      <c r="F47" s="7"/>
      <c r="G47" s="7"/>
      <c r="H47" s="7"/>
      <c r="I47" s="7"/>
      <c r="J47" s="7"/>
      <c r="K47" s="7"/>
      <c r="L47" s="7"/>
      <c r="M47" s="7"/>
      <c r="N47" s="7"/>
      <c r="O47" s="7"/>
      <c r="P47" s="7"/>
      <c r="Q47" s="7"/>
      <c r="R47" s="7"/>
      <c r="S47" s="7"/>
      <c r="T47" s="7"/>
      <c r="U47" s="7"/>
      <c r="V47" s="7"/>
      <c r="W47" s="7"/>
      <c r="X47" s="7"/>
      <c r="Y47" s="7"/>
      <c r="Z47" s="7"/>
      <c r="AA47" s="7"/>
      <c r="AB47" s="7"/>
      <c r="AC47" s="7"/>
      <c r="AD47" s="7"/>
      <c r="AE47" s="7"/>
      <c r="AF47" s="7"/>
      <c r="AG47" s="7"/>
      <c r="AH47" s="7"/>
      <c r="AI47" s="7"/>
      <c r="AJ47" s="7"/>
      <c r="AK47" s="7"/>
      <c r="AL47" s="7"/>
      <c r="AM47" s="7"/>
      <c r="AN47" s="7"/>
      <c r="AO47" s="7"/>
      <c r="AP47" s="7"/>
      <c r="AQ47" s="7"/>
      <c r="AR47" s="7"/>
      <c r="AS47" s="7"/>
      <c r="AT47" s="7"/>
      <c r="AU47" s="7"/>
      <c r="AV47" s="7"/>
      <c r="AW47" s="7"/>
      <c r="AX47" s="7"/>
      <c r="AY47" s="7"/>
      <c r="AZ47" s="7"/>
      <c r="BA47" s="7"/>
      <c r="BB47" s="7"/>
      <c r="BC47" s="7"/>
      <c r="BD47" s="7"/>
    </row>
    <row r="48" spans="1:61" ht="189.75" customHeight="1" x14ac:dyDescent="0.25">
      <c r="A48" s="57" t="s">
        <v>204</v>
      </c>
      <c r="B48" s="7">
        <v>1</v>
      </c>
      <c r="C48" s="7">
        <v>2</v>
      </c>
      <c r="D48" s="7">
        <v>3</v>
      </c>
      <c r="E48" s="7">
        <v>4</v>
      </c>
      <c r="F48" s="7"/>
      <c r="G48" s="7">
        <v>6</v>
      </c>
      <c r="H48" s="7"/>
      <c r="I48" s="7"/>
      <c r="J48" s="7">
        <v>8</v>
      </c>
      <c r="K48" s="7"/>
      <c r="L48" s="7"/>
      <c r="M48" s="7"/>
      <c r="N48" s="7"/>
      <c r="O48" s="7"/>
      <c r="P48" s="7">
        <v>13</v>
      </c>
      <c r="Q48" s="7"/>
      <c r="R48" s="7"/>
      <c r="S48" s="7"/>
      <c r="T48" s="7"/>
      <c r="U48" s="7"/>
      <c r="V48" s="7"/>
      <c r="W48" s="7"/>
      <c r="X48" s="7"/>
      <c r="Y48" s="7"/>
      <c r="Z48" s="7"/>
      <c r="AA48" s="7"/>
      <c r="AB48" s="7"/>
      <c r="AC48" s="7"/>
      <c r="AD48" s="7"/>
      <c r="AE48" s="7"/>
      <c r="AF48" s="7"/>
      <c r="AG48" s="7"/>
      <c r="AH48" s="7"/>
      <c r="AI48" s="7"/>
      <c r="AJ48" s="7"/>
      <c r="AK48" s="7"/>
      <c r="AL48" s="7"/>
      <c r="AM48" s="7"/>
      <c r="AN48" s="7"/>
      <c r="AO48" s="7"/>
      <c r="AP48" s="7"/>
      <c r="AQ48" s="7"/>
      <c r="AR48" s="7"/>
      <c r="AS48" s="7"/>
      <c r="AT48" s="7"/>
      <c r="AU48" s="7"/>
      <c r="AV48" s="7"/>
      <c r="AW48" s="7"/>
      <c r="AX48" s="7"/>
      <c r="AY48" s="7"/>
      <c r="AZ48" s="7"/>
      <c r="BA48" s="7"/>
      <c r="BB48" s="7"/>
      <c r="BC48" s="7"/>
      <c r="BD48" s="7"/>
    </row>
    <row r="49" spans="1:61" s="99" customFormat="1" ht="18.75" x14ac:dyDescent="0.3">
      <c r="B49" s="192">
        <f>'CSWE FIELD EVAL Data  2016 '!B38</f>
        <v>3.4</v>
      </c>
      <c r="C49" s="192">
        <f>'CSWE FIELD EVAL Data  2016 '!C38</f>
        <v>3.55</v>
      </c>
      <c r="D49" s="192">
        <f>'CSWE FIELD EVAL Data  2016 '!D38</f>
        <v>3.5</v>
      </c>
      <c r="E49" s="192">
        <f>'CSWE FIELD EVAL Data  2016 '!E38</f>
        <v>3.75</v>
      </c>
      <c r="F49" s="193"/>
      <c r="G49" s="192">
        <f>'CSWE FIELD EVAL Data  2016 '!G38</f>
        <v>3.4</v>
      </c>
      <c r="H49" s="193"/>
      <c r="I49" s="193"/>
      <c r="J49" s="192">
        <f>'CSWE FIELD EVAL Data  2016 '!J38</f>
        <v>3.7777777777777777</v>
      </c>
      <c r="K49" s="193"/>
      <c r="L49" s="193"/>
      <c r="M49" s="193"/>
      <c r="N49" s="193"/>
      <c r="O49" s="193"/>
      <c r="P49" s="192">
        <f>'CSWE FIELD EVAL Data  2016 '!P38</f>
        <v>3.75</v>
      </c>
      <c r="Q49" s="193"/>
      <c r="R49" s="193"/>
      <c r="S49" s="193"/>
      <c r="T49" s="193"/>
      <c r="U49" s="193"/>
      <c r="V49" s="193"/>
      <c r="W49" s="193"/>
      <c r="X49" s="193"/>
      <c r="Y49" s="193"/>
      <c r="Z49" s="193"/>
      <c r="AA49" s="193"/>
      <c r="AB49" s="193"/>
      <c r="AC49" s="193"/>
      <c r="AD49" s="193"/>
      <c r="AE49" s="193"/>
      <c r="AF49" s="193"/>
      <c r="AG49" s="193"/>
      <c r="AH49" s="193"/>
      <c r="AI49" s="193"/>
      <c r="AJ49" s="193"/>
      <c r="AK49" s="193"/>
      <c r="AL49" s="193"/>
      <c r="AM49" s="193"/>
      <c r="AN49" s="193"/>
      <c r="AO49" s="193"/>
      <c r="AP49" s="193"/>
      <c r="AQ49" s="193"/>
      <c r="AR49" s="193"/>
      <c r="AS49" s="193"/>
      <c r="AT49" s="193"/>
      <c r="AU49" s="193"/>
      <c r="AV49" s="193"/>
      <c r="AW49" s="193"/>
      <c r="AX49" s="193"/>
      <c r="AY49" s="193"/>
      <c r="AZ49" s="193"/>
      <c r="BA49" s="193"/>
      <c r="BB49" s="193"/>
      <c r="BC49" s="193"/>
      <c r="BD49" s="193"/>
      <c r="BE49" s="194"/>
    </row>
    <row r="50" spans="1:61" ht="161.25" customHeight="1" x14ac:dyDescent="0.25">
      <c r="A50" s="57" t="s">
        <v>205</v>
      </c>
      <c r="B50" s="7"/>
      <c r="C50" s="7"/>
      <c r="D50" s="7"/>
      <c r="E50" s="7"/>
      <c r="F50" s="7"/>
      <c r="G50" s="7"/>
      <c r="H50" s="7"/>
      <c r="I50" s="7"/>
      <c r="J50" s="7"/>
      <c r="K50" s="7"/>
      <c r="L50" s="7"/>
      <c r="M50" s="7"/>
      <c r="N50" s="7">
        <v>11</v>
      </c>
      <c r="O50" s="7"/>
      <c r="P50" s="7"/>
      <c r="Q50" s="7"/>
      <c r="R50" s="7"/>
      <c r="S50" s="7"/>
      <c r="T50" s="7"/>
      <c r="U50" s="7"/>
      <c r="V50" s="7"/>
      <c r="W50" s="7"/>
      <c r="X50" s="7"/>
      <c r="Y50" s="7"/>
      <c r="Z50" s="7"/>
      <c r="AA50" s="7">
        <v>21</v>
      </c>
      <c r="AB50" s="7"/>
      <c r="AC50" s="7"/>
      <c r="AD50" s="7"/>
      <c r="AE50" s="7"/>
      <c r="AF50" s="7"/>
      <c r="AG50" s="7"/>
      <c r="AH50" s="7"/>
      <c r="AI50" s="7"/>
      <c r="AJ50" s="7"/>
      <c r="AK50" s="7"/>
      <c r="AL50" s="7"/>
      <c r="AM50" s="7"/>
      <c r="AN50" s="7"/>
      <c r="AO50" s="7"/>
      <c r="AP50" s="7"/>
      <c r="AQ50" s="7"/>
      <c r="AR50" s="7"/>
      <c r="AS50" s="7"/>
      <c r="AT50" s="7"/>
      <c r="AU50" s="7"/>
      <c r="AV50" s="7"/>
      <c r="AW50" s="7"/>
      <c r="AX50" s="7"/>
      <c r="AY50" s="7"/>
      <c r="AZ50" s="7"/>
      <c r="BA50" s="7"/>
      <c r="BB50" s="7"/>
      <c r="BC50" s="7"/>
      <c r="BD50" s="7"/>
    </row>
    <row r="51" spans="1:61" ht="25.5" customHeight="1" x14ac:dyDescent="0.35">
      <c r="A51" s="93" t="s">
        <v>369</v>
      </c>
      <c r="B51" s="94"/>
      <c r="C51" s="94"/>
      <c r="D51" s="94"/>
      <c r="E51" s="94"/>
      <c r="F51" s="94"/>
      <c r="G51" s="94"/>
      <c r="H51" s="94"/>
      <c r="I51" s="94"/>
      <c r="J51" s="94"/>
      <c r="K51" s="94"/>
      <c r="L51" s="94"/>
      <c r="M51" s="94"/>
      <c r="N51" s="195">
        <f>'CSWE FIELD EVAL Data  2016 '!N38</f>
        <v>3.55</v>
      </c>
      <c r="O51" s="94"/>
      <c r="P51" s="94"/>
      <c r="Q51" s="94"/>
      <c r="R51" s="94"/>
      <c r="S51" s="94"/>
      <c r="T51" s="94"/>
      <c r="U51" s="94"/>
      <c r="V51" s="94"/>
      <c r="W51" s="94"/>
      <c r="X51" s="94"/>
      <c r="Y51" s="94"/>
      <c r="Z51" s="94"/>
      <c r="AA51" s="195">
        <f>'CSWE FIELD EVAL Data  2016 '!AA38</f>
        <v>3.35</v>
      </c>
      <c r="AB51" s="94"/>
      <c r="AC51" s="94"/>
      <c r="AD51" s="94"/>
      <c r="AE51" s="94"/>
      <c r="AF51" s="94"/>
      <c r="AG51" s="94"/>
      <c r="AH51" s="94"/>
      <c r="AI51" s="94"/>
      <c r="AJ51" s="94"/>
      <c r="AK51" s="94"/>
      <c r="AL51" s="94"/>
      <c r="AM51" s="94"/>
      <c r="AN51" s="94"/>
      <c r="AO51" s="94"/>
      <c r="AP51" s="94"/>
      <c r="AQ51" s="94"/>
      <c r="AR51" s="94"/>
      <c r="AS51" s="94"/>
      <c r="AT51" s="94"/>
      <c r="AU51" s="94"/>
      <c r="AV51" s="94"/>
      <c r="AW51" s="94"/>
      <c r="AX51" s="94"/>
      <c r="AY51" s="94"/>
      <c r="AZ51" s="94"/>
      <c r="BA51" s="94"/>
      <c r="BB51" s="94"/>
      <c r="BC51" s="94"/>
      <c r="BD51" s="94"/>
      <c r="BE51" s="95"/>
      <c r="BF51">
        <f>SUM(B51:BE51)</f>
        <v>6.9</v>
      </c>
      <c r="BG51">
        <v>2</v>
      </c>
      <c r="BH51" s="209">
        <f>BF51/BG51</f>
        <v>3.45</v>
      </c>
      <c r="BI51" t="s">
        <v>386</v>
      </c>
    </row>
    <row r="52" spans="1:61" ht="25.5" customHeight="1" x14ac:dyDescent="0.25">
      <c r="A52" s="57"/>
      <c r="B52" s="7"/>
      <c r="C52" s="7"/>
      <c r="D52" s="7"/>
      <c r="E52" s="7"/>
      <c r="F52" s="7"/>
      <c r="G52" s="7"/>
      <c r="H52" s="7"/>
      <c r="I52" s="7"/>
      <c r="J52" s="7"/>
      <c r="K52" s="7"/>
      <c r="L52" s="7"/>
      <c r="M52" s="7"/>
      <c r="N52" s="7"/>
      <c r="O52" s="7"/>
      <c r="P52" s="7"/>
      <c r="Q52" s="7"/>
      <c r="R52" s="7"/>
      <c r="S52" s="7"/>
      <c r="T52" s="7"/>
      <c r="U52" s="7"/>
      <c r="V52" s="7"/>
      <c r="W52" s="7"/>
      <c r="X52" s="7"/>
      <c r="Y52" s="7"/>
      <c r="Z52" s="7"/>
      <c r="AA52" s="7"/>
      <c r="AB52" s="7"/>
      <c r="AC52" s="7"/>
      <c r="AD52" s="7"/>
      <c r="AE52" s="7"/>
      <c r="AF52" s="7"/>
      <c r="AG52" s="7"/>
      <c r="AH52" s="7"/>
      <c r="AI52" s="7"/>
      <c r="AJ52" s="7"/>
      <c r="AK52" s="7"/>
      <c r="AL52" s="7"/>
      <c r="AM52" s="7"/>
      <c r="AN52" s="7"/>
      <c r="AO52" s="7"/>
      <c r="AP52" s="7"/>
      <c r="AQ52" s="7"/>
      <c r="AR52" s="7"/>
      <c r="AS52" s="7"/>
      <c r="AT52" s="7"/>
      <c r="AU52" s="7"/>
      <c r="AV52" s="7"/>
      <c r="AW52" s="7"/>
      <c r="AX52" s="7"/>
      <c r="AY52" s="7"/>
      <c r="AZ52" s="7"/>
      <c r="BA52" s="7"/>
      <c r="BB52" s="7"/>
      <c r="BC52" s="7"/>
      <c r="BD52" s="7"/>
    </row>
    <row r="53" spans="1:61" x14ac:dyDescent="0.25">
      <c r="B53" s="7"/>
      <c r="C53" s="7"/>
      <c r="D53" s="7"/>
      <c r="E53" s="7"/>
      <c r="F53" s="7"/>
      <c r="G53" s="7"/>
      <c r="H53" s="7"/>
      <c r="I53" s="7"/>
      <c r="J53" s="7"/>
      <c r="K53" s="7"/>
      <c r="L53" s="7"/>
      <c r="M53" s="7"/>
      <c r="N53" s="7"/>
      <c r="O53" s="7"/>
      <c r="P53" s="7"/>
      <c r="Q53" s="7"/>
      <c r="R53" s="7"/>
      <c r="S53" s="7"/>
      <c r="T53" s="7"/>
      <c r="U53" s="7"/>
      <c r="V53" s="7"/>
      <c r="W53" s="7"/>
      <c r="X53" s="7"/>
      <c r="Y53" s="7"/>
      <c r="Z53" s="7"/>
      <c r="AA53" s="7"/>
      <c r="AB53" s="7"/>
      <c r="AC53" s="7"/>
      <c r="AD53" s="7"/>
      <c r="AE53" s="7"/>
      <c r="AF53" s="7"/>
      <c r="AG53" s="7"/>
      <c r="AH53" s="7"/>
      <c r="AI53" s="7"/>
      <c r="AJ53" s="7"/>
      <c r="AK53" s="7"/>
      <c r="AL53" s="7"/>
      <c r="AM53" s="7"/>
      <c r="AN53" s="7"/>
      <c r="AO53" s="7"/>
      <c r="AP53" s="7"/>
      <c r="AQ53" s="7"/>
      <c r="AR53" s="7"/>
      <c r="AS53" s="7"/>
      <c r="AT53" s="7"/>
      <c r="AU53" s="7"/>
      <c r="AV53" s="7"/>
      <c r="AW53" s="7"/>
      <c r="AX53" s="7"/>
      <c r="AY53" s="7"/>
      <c r="AZ53" s="7"/>
      <c r="BA53" s="7"/>
      <c r="BB53" s="7"/>
      <c r="BC53" s="7"/>
      <c r="BD53" s="7"/>
    </row>
    <row r="54" spans="1:61" ht="196.5" customHeight="1" x14ac:dyDescent="0.25">
      <c r="A54" s="57" t="s">
        <v>206</v>
      </c>
      <c r="B54" s="7">
        <v>1</v>
      </c>
      <c r="C54" s="7"/>
      <c r="D54" s="7"/>
      <c r="E54" s="7"/>
      <c r="F54" s="7"/>
      <c r="G54" s="7"/>
      <c r="H54" s="7"/>
      <c r="I54" s="7"/>
      <c r="J54" s="7"/>
      <c r="K54" s="7"/>
      <c r="L54" s="7"/>
      <c r="M54" s="7"/>
      <c r="N54" s="7"/>
      <c r="O54" s="7"/>
      <c r="P54" s="7"/>
      <c r="Q54" s="7"/>
      <c r="R54" s="7"/>
      <c r="S54" s="7"/>
      <c r="T54" s="7"/>
      <c r="U54" s="7"/>
      <c r="V54" s="7"/>
      <c r="W54" s="7"/>
      <c r="X54" s="7">
        <v>19</v>
      </c>
      <c r="Y54" s="7"/>
      <c r="Z54" s="7"/>
      <c r="AA54" s="7"/>
      <c r="AB54" s="7"/>
      <c r="AC54" s="7"/>
      <c r="AD54" s="7"/>
      <c r="AE54" s="7"/>
      <c r="AF54" s="7"/>
      <c r="AG54" s="7">
        <v>25</v>
      </c>
      <c r="AH54" s="7">
        <v>26</v>
      </c>
      <c r="AI54" s="7"/>
      <c r="AJ54" s="7">
        <v>27</v>
      </c>
      <c r="AK54" s="7">
        <v>28</v>
      </c>
      <c r="AL54" s="7"/>
      <c r="AM54" s="7"/>
      <c r="AN54" s="7"/>
      <c r="AO54" s="7"/>
      <c r="AP54" s="7"/>
      <c r="AQ54" s="7"/>
      <c r="AR54" s="7"/>
      <c r="AS54" s="7"/>
      <c r="AT54" s="7"/>
      <c r="AU54" s="7"/>
      <c r="AV54" s="7"/>
      <c r="AW54" s="7"/>
      <c r="AX54" s="7"/>
      <c r="AY54" s="7"/>
      <c r="AZ54" s="7"/>
      <c r="BA54" s="7"/>
      <c r="BB54" s="7"/>
      <c r="BC54" s="7"/>
      <c r="BD54" s="7"/>
    </row>
    <row r="55" spans="1:61" ht="26.25" customHeight="1" x14ac:dyDescent="0.35">
      <c r="A55" s="93" t="s">
        <v>370</v>
      </c>
      <c r="B55" s="196">
        <f>'CSWE FIELD EVAL Data  2016 '!B38</f>
        <v>3.4</v>
      </c>
      <c r="C55" s="94"/>
      <c r="D55" s="94"/>
      <c r="E55" s="94"/>
      <c r="F55" s="94"/>
      <c r="G55" s="94"/>
      <c r="H55" s="94"/>
      <c r="I55" s="94"/>
      <c r="J55" s="94"/>
      <c r="K55" s="94"/>
      <c r="L55" s="94"/>
      <c r="M55" s="94"/>
      <c r="N55" s="94"/>
      <c r="O55" s="94"/>
      <c r="P55" s="94"/>
      <c r="Q55" s="94"/>
      <c r="R55" s="94"/>
      <c r="S55" s="94"/>
      <c r="T55" s="94"/>
      <c r="U55" s="94"/>
      <c r="V55" s="94"/>
      <c r="W55" s="94"/>
      <c r="X55" s="196">
        <f>'CSWE FIELD EVAL Data  2016 '!X38</f>
        <v>3.35</v>
      </c>
      <c r="Y55" s="94"/>
      <c r="Z55" s="94"/>
      <c r="AA55" s="94"/>
      <c r="AB55" s="94"/>
      <c r="AC55" s="94"/>
      <c r="AD55" s="94"/>
      <c r="AE55" s="94"/>
      <c r="AF55" s="94"/>
      <c r="AG55" s="196">
        <f>'CSWE FIELD EVAL Data  2016 '!AG38</f>
        <v>3.25</v>
      </c>
      <c r="AH55" s="196">
        <f>'CSWE FIELD EVAL Data  2016 '!AH38</f>
        <v>3.45</v>
      </c>
      <c r="AI55" s="94"/>
      <c r="AJ55" s="196">
        <f>'CSWE FIELD EVAL Data  2016 '!AJ38</f>
        <v>3.45</v>
      </c>
      <c r="AK55" s="196">
        <f>'CSWE FIELD EVAL Data  2016 '!AK38</f>
        <v>3.65</v>
      </c>
      <c r="AL55" s="94"/>
      <c r="AM55" s="94"/>
      <c r="AN55" s="94"/>
      <c r="AO55" s="94"/>
      <c r="AP55" s="94"/>
      <c r="AQ55" s="94"/>
      <c r="AR55" s="94"/>
      <c r="AS55" s="94"/>
      <c r="AT55" s="94"/>
      <c r="AU55" s="94"/>
      <c r="AV55" s="94"/>
      <c r="AW55" s="94"/>
      <c r="AX55" s="94"/>
      <c r="AY55" s="94"/>
      <c r="AZ55" s="94"/>
      <c r="BA55" s="94"/>
      <c r="BB55" s="94"/>
      <c r="BC55" s="94"/>
      <c r="BD55" s="94"/>
      <c r="BE55" s="95"/>
      <c r="BF55" s="3">
        <f>SUM(B55:BE55)</f>
        <v>20.549999999999997</v>
      </c>
      <c r="BG55">
        <v>6</v>
      </c>
      <c r="BH55" s="209">
        <f>BF55/BG55</f>
        <v>3.4249999999999994</v>
      </c>
      <c r="BI55" t="s">
        <v>387</v>
      </c>
    </row>
    <row r="56" spans="1:61" x14ac:dyDescent="0.25">
      <c r="A56" s="57"/>
      <c r="B56" s="7"/>
      <c r="C56" s="7"/>
      <c r="D56" s="7"/>
      <c r="E56" s="7"/>
      <c r="F56" s="7"/>
      <c r="G56" s="7"/>
      <c r="H56" s="7"/>
      <c r="I56" s="7"/>
      <c r="J56" s="7"/>
      <c r="K56" s="7"/>
      <c r="L56" s="7"/>
      <c r="M56" s="7"/>
      <c r="N56" s="7"/>
      <c r="O56" s="7"/>
      <c r="P56" s="7"/>
      <c r="Q56" s="7"/>
      <c r="R56" s="7"/>
      <c r="S56" s="7"/>
      <c r="T56" s="7"/>
      <c r="U56" s="7"/>
      <c r="V56" s="7"/>
      <c r="W56" s="7"/>
      <c r="X56" s="7"/>
      <c r="Y56" s="7"/>
      <c r="Z56" s="7"/>
      <c r="AA56" s="7"/>
      <c r="AB56" s="7"/>
      <c r="AC56" s="7"/>
      <c r="AD56" s="7"/>
      <c r="AE56" s="7"/>
      <c r="AF56" s="7"/>
      <c r="AG56" s="7"/>
      <c r="AH56" s="7"/>
      <c r="AI56" s="7"/>
      <c r="AJ56" s="7"/>
      <c r="AK56" s="7"/>
      <c r="AL56" s="7"/>
      <c r="AM56" s="7"/>
      <c r="AN56" s="7"/>
      <c r="AO56" s="7"/>
      <c r="AP56" s="7"/>
      <c r="AQ56" s="7"/>
      <c r="AR56" s="7"/>
      <c r="AS56" s="7"/>
      <c r="AT56" s="7"/>
      <c r="AU56" s="7"/>
      <c r="AV56" s="7"/>
      <c r="AW56" s="7"/>
      <c r="AX56" s="7"/>
      <c r="AY56" s="7"/>
      <c r="AZ56" s="7"/>
      <c r="BA56" s="7"/>
      <c r="BB56" s="7"/>
      <c r="BC56" s="7"/>
      <c r="BD56" s="7"/>
    </row>
    <row r="57" spans="1:61" x14ac:dyDescent="0.25">
      <c r="A57" s="57"/>
      <c r="B57" s="7"/>
      <c r="C57" s="7"/>
      <c r="D57" s="7"/>
      <c r="E57" s="7"/>
      <c r="F57" s="7"/>
      <c r="G57" s="7"/>
      <c r="H57" s="7"/>
      <c r="I57" s="7"/>
      <c r="J57" s="7"/>
      <c r="K57" s="7"/>
      <c r="L57" s="7"/>
      <c r="M57" s="7"/>
      <c r="N57" s="7"/>
      <c r="O57" s="7"/>
      <c r="P57" s="7"/>
      <c r="Q57" s="7"/>
      <c r="R57" s="7"/>
      <c r="S57" s="7"/>
      <c r="T57" s="7"/>
      <c r="U57" s="7"/>
      <c r="V57" s="7"/>
      <c r="W57" s="7"/>
      <c r="X57" s="7"/>
      <c r="Y57" s="7"/>
      <c r="Z57" s="7"/>
      <c r="AA57" s="7"/>
      <c r="AB57" s="7"/>
      <c r="AC57" s="7"/>
      <c r="AD57" s="7"/>
      <c r="AE57" s="7"/>
      <c r="AF57" s="7"/>
      <c r="AG57" s="7"/>
      <c r="AH57" s="7"/>
      <c r="AI57" s="7"/>
      <c r="AJ57" s="7"/>
      <c r="AK57" s="7"/>
      <c r="AL57" s="7"/>
      <c r="AM57" s="7"/>
      <c r="AN57" s="7"/>
      <c r="AO57" s="7"/>
      <c r="AP57" s="7"/>
      <c r="AQ57" s="7"/>
      <c r="AR57" s="7"/>
      <c r="AS57" s="7"/>
      <c r="AT57" s="7"/>
      <c r="AU57" s="7"/>
      <c r="AV57" s="7"/>
      <c r="AW57" s="7"/>
      <c r="AX57" s="7"/>
      <c r="AY57" s="7"/>
      <c r="AZ57" s="7"/>
      <c r="BA57" s="7"/>
      <c r="BB57" s="7"/>
      <c r="BC57" s="7"/>
      <c r="BD57" s="7"/>
    </row>
    <row r="58" spans="1:61" ht="42" customHeight="1" x14ac:dyDescent="0.25">
      <c r="A58" s="197" t="s">
        <v>260</v>
      </c>
      <c r="B58" s="64" t="s">
        <v>215</v>
      </c>
      <c r="C58" s="64" t="s">
        <v>216</v>
      </c>
      <c r="D58" s="64" t="s">
        <v>217</v>
      </c>
      <c r="E58" s="64" t="s">
        <v>218</v>
      </c>
      <c r="F58" s="64" t="s">
        <v>219</v>
      </c>
      <c r="G58" s="64" t="s">
        <v>220</v>
      </c>
      <c r="H58" s="67"/>
      <c r="I58" s="64" t="s">
        <v>221</v>
      </c>
      <c r="J58" s="64" t="s">
        <v>222</v>
      </c>
      <c r="K58" s="64" t="s">
        <v>223</v>
      </c>
      <c r="L58" s="64" t="s">
        <v>218</v>
      </c>
      <c r="M58" s="67"/>
      <c r="N58" s="64" t="s">
        <v>224</v>
      </c>
      <c r="O58" s="64" t="s">
        <v>225</v>
      </c>
      <c r="P58" s="64" t="s">
        <v>226</v>
      </c>
      <c r="Q58" s="67"/>
      <c r="R58" s="68" t="s">
        <v>227</v>
      </c>
      <c r="S58" s="65" t="s">
        <v>228</v>
      </c>
      <c r="T58" s="65" t="s">
        <v>229</v>
      </c>
      <c r="U58" s="66" t="s">
        <v>230</v>
      </c>
      <c r="V58" s="67"/>
      <c r="W58" s="68" t="s">
        <v>231</v>
      </c>
      <c r="X58" s="65" t="s">
        <v>232</v>
      </c>
      <c r="Y58" s="66" t="s">
        <v>233</v>
      </c>
      <c r="Z58" s="67"/>
      <c r="AA58" s="64" t="s">
        <v>234</v>
      </c>
      <c r="AB58" s="64" t="s">
        <v>235</v>
      </c>
      <c r="AC58" s="67"/>
      <c r="AD58" s="64" t="s">
        <v>236</v>
      </c>
      <c r="AE58" s="64" t="s">
        <v>237</v>
      </c>
      <c r="AF58" s="67"/>
      <c r="AG58" s="64" t="s">
        <v>238</v>
      </c>
      <c r="AH58" s="64" t="s">
        <v>239</v>
      </c>
      <c r="AI58" s="67"/>
      <c r="AJ58" s="64" t="s">
        <v>240</v>
      </c>
      <c r="AK58" s="64" t="s">
        <v>241</v>
      </c>
      <c r="AL58" s="67"/>
      <c r="AM58" s="64" t="s">
        <v>242</v>
      </c>
      <c r="AN58" s="64" t="s">
        <v>243</v>
      </c>
      <c r="AO58" s="64" t="s">
        <v>244</v>
      </c>
      <c r="AP58" s="67"/>
      <c r="AQ58" s="64" t="s">
        <v>245</v>
      </c>
      <c r="AR58" s="64" t="s">
        <v>246</v>
      </c>
      <c r="AS58" s="64" t="s">
        <v>247</v>
      </c>
      <c r="AT58" s="64" t="s">
        <v>248</v>
      </c>
      <c r="AU58" s="67"/>
      <c r="AV58" s="64" t="s">
        <v>249</v>
      </c>
      <c r="AW58" s="64" t="s">
        <v>250</v>
      </c>
      <c r="AX58" s="64" t="s">
        <v>251</v>
      </c>
      <c r="AY58" s="64" t="s">
        <v>252</v>
      </c>
      <c r="AZ58" s="64" t="s">
        <v>253</v>
      </c>
      <c r="BA58" s="64" t="s">
        <v>254</v>
      </c>
      <c r="BB58" s="67"/>
      <c r="BC58" s="64" t="s">
        <v>184</v>
      </c>
      <c r="BD58" s="64" t="s">
        <v>185</v>
      </c>
    </row>
    <row r="59" spans="1:61" ht="15.75" customHeight="1" x14ac:dyDescent="0.25">
      <c r="B59" s="7"/>
      <c r="C59" s="7"/>
      <c r="D59" s="7"/>
      <c r="E59" s="7"/>
      <c r="F59" s="7"/>
      <c r="G59" s="7"/>
      <c r="H59" s="7"/>
      <c r="I59" s="7"/>
      <c r="J59" s="7"/>
      <c r="K59" s="7"/>
      <c r="L59" s="7"/>
      <c r="M59" s="7"/>
      <c r="N59" s="7"/>
      <c r="O59" s="7"/>
      <c r="P59" s="7"/>
      <c r="Q59" s="7"/>
      <c r="R59" s="7"/>
      <c r="S59" s="7"/>
      <c r="T59" s="7"/>
      <c r="U59" s="7"/>
      <c r="V59" s="7"/>
      <c r="W59" s="7"/>
      <c r="X59" s="7"/>
      <c r="Y59" s="7"/>
      <c r="Z59" s="7"/>
      <c r="AA59" s="7"/>
      <c r="AB59" s="7"/>
      <c r="AC59" s="7"/>
      <c r="AD59" s="7"/>
      <c r="AE59" s="7"/>
      <c r="AF59" s="7"/>
      <c r="AG59" s="7"/>
      <c r="AH59" s="7"/>
      <c r="AI59" s="7"/>
      <c r="AJ59" s="7"/>
      <c r="AK59" s="7"/>
      <c r="AL59" s="7"/>
      <c r="AM59" s="7"/>
      <c r="AN59" s="7"/>
      <c r="AO59" s="7"/>
      <c r="AP59" s="7"/>
      <c r="AQ59" s="7"/>
      <c r="AR59" s="7"/>
      <c r="AS59" s="7"/>
      <c r="AT59" s="7"/>
      <c r="AU59" s="7"/>
      <c r="AV59" s="7"/>
      <c r="AW59" s="7"/>
      <c r="AX59" s="7"/>
      <c r="AY59" s="7"/>
      <c r="AZ59" s="7"/>
      <c r="BA59" s="7"/>
      <c r="BB59" s="7"/>
      <c r="BC59" s="7"/>
      <c r="BD59" s="7"/>
    </row>
    <row r="60" spans="1:61" ht="30" x14ac:dyDescent="0.25">
      <c r="A60" s="58" t="s">
        <v>257</v>
      </c>
      <c r="B60" s="60" t="s">
        <v>319</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row>
    <row r="61" spans="1:61" x14ac:dyDescent="0.25">
      <c r="A61" s="59" t="s">
        <v>211</v>
      </c>
      <c r="B61" s="59">
        <v>12</v>
      </c>
      <c r="C61" s="59"/>
      <c r="D61" s="59">
        <v>1</v>
      </c>
      <c r="E61" s="59"/>
      <c r="F61" s="59"/>
      <c r="G61" s="59">
        <v>46</v>
      </c>
      <c r="H61" s="59"/>
      <c r="I61" s="59" t="s">
        <v>268</v>
      </c>
      <c r="J61" s="59" t="s">
        <v>267</v>
      </c>
      <c r="K61" s="59"/>
      <c r="L61" s="59" t="s">
        <v>269</v>
      </c>
      <c r="M61" s="59"/>
      <c r="N61" s="59" t="s">
        <v>263</v>
      </c>
      <c r="O61" s="59">
        <v>11</v>
      </c>
      <c r="P61" s="59"/>
      <c r="Q61" s="59"/>
      <c r="R61" s="59" t="s">
        <v>270</v>
      </c>
      <c r="S61" s="59">
        <v>52</v>
      </c>
      <c r="T61" s="59" t="s">
        <v>271</v>
      </c>
      <c r="U61" s="59">
        <v>55</v>
      </c>
      <c r="V61" s="59"/>
      <c r="W61" s="59" t="s">
        <v>273</v>
      </c>
      <c r="X61" s="59"/>
      <c r="Y61" s="59"/>
      <c r="Z61" s="59"/>
      <c r="AA61" s="59" t="s">
        <v>265</v>
      </c>
      <c r="AB61" s="59"/>
      <c r="AC61" s="59"/>
      <c r="AD61" s="59">
        <v>19</v>
      </c>
      <c r="AE61" s="59" t="s">
        <v>272</v>
      </c>
      <c r="AF61" s="59"/>
      <c r="AG61" s="59" t="s">
        <v>264</v>
      </c>
      <c r="AH61" s="59"/>
      <c r="AI61" s="59"/>
      <c r="AJ61" s="59">
        <v>3</v>
      </c>
      <c r="AK61" s="59"/>
      <c r="AL61" s="59"/>
      <c r="AM61" s="59" t="s">
        <v>261</v>
      </c>
      <c r="AN61" s="59">
        <v>5</v>
      </c>
      <c r="AO61" s="59">
        <v>6</v>
      </c>
      <c r="AP61" s="59"/>
      <c r="AQ61" s="59" t="s">
        <v>262</v>
      </c>
      <c r="AR61" s="59">
        <v>11</v>
      </c>
      <c r="AS61" s="59"/>
      <c r="AT61" s="59">
        <v>7</v>
      </c>
      <c r="AU61" s="59"/>
      <c r="AV61" s="59">
        <v>4</v>
      </c>
      <c r="AW61" s="59">
        <v>12</v>
      </c>
      <c r="AX61" s="59"/>
      <c r="AY61" s="59"/>
      <c r="AZ61" s="59"/>
      <c r="BA61" s="59" t="s">
        <v>266</v>
      </c>
    </row>
    <row r="62" spans="1:61" ht="30" x14ac:dyDescent="0.25">
      <c r="A62" s="69" t="s">
        <v>371</v>
      </c>
      <c r="B62">
        <v>1</v>
      </c>
      <c r="C62">
        <v>2</v>
      </c>
      <c r="D62">
        <v>3</v>
      </c>
      <c r="E62">
        <v>4</v>
      </c>
      <c r="F62">
        <v>5</v>
      </c>
      <c r="G62">
        <v>6</v>
      </c>
      <c r="I62">
        <v>7</v>
      </c>
      <c r="J62">
        <v>8</v>
      </c>
      <c r="K62">
        <v>9</v>
      </c>
      <c r="L62">
        <v>10</v>
      </c>
      <c r="N62">
        <v>11</v>
      </c>
      <c r="O62">
        <v>12</v>
      </c>
    </row>
    <row r="63" spans="1:61" ht="147.75" customHeight="1" x14ac:dyDescent="0.25">
      <c r="A63" s="88" t="s">
        <v>274</v>
      </c>
      <c r="B63" s="1" t="s">
        <v>308</v>
      </c>
      <c r="C63" s="82" t="s">
        <v>299</v>
      </c>
      <c r="D63" s="82" t="s">
        <v>300</v>
      </c>
      <c r="E63" s="1" t="s">
        <v>301</v>
      </c>
      <c r="F63" s="82" t="s">
        <v>302</v>
      </c>
      <c r="G63" s="82" t="s">
        <v>303</v>
      </c>
      <c r="H63" s="83" t="s">
        <v>56</v>
      </c>
      <c r="I63" s="82" t="s">
        <v>304</v>
      </c>
      <c r="J63" s="1" t="s">
        <v>305</v>
      </c>
      <c r="K63" s="1" t="s">
        <v>306</v>
      </c>
      <c r="L63" s="1" t="s">
        <v>307</v>
      </c>
      <c r="M63" s="83" t="s">
        <v>56</v>
      </c>
      <c r="N63" s="82" t="s">
        <v>309</v>
      </c>
      <c r="O63" s="82" t="s">
        <v>115</v>
      </c>
      <c r="P63" s="84" t="s">
        <v>101</v>
      </c>
      <c r="Q63" s="85" t="s">
        <v>56</v>
      </c>
      <c r="R63" s="1" t="s">
        <v>312</v>
      </c>
      <c r="S63" s="1" t="s">
        <v>106</v>
      </c>
      <c r="T63" s="1" t="s">
        <v>104</v>
      </c>
      <c r="U63" s="82" t="s">
        <v>112</v>
      </c>
      <c r="V63" s="83" t="s">
        <v>56</v>
      </c>
      <c r="W63" s="82" t="s">
        <v>108</v>
      </c>
      <c r="X63" s="82" t="s">
        <v>118</v>
      </c>
      <c r="Y63" s="82" t="s">
        <v>109</v>
      </c>
      <c r="Z63" s="83" t="s">
        <v>56</v>
      </c>
      <c r="AA63" s="82" t="s">
        <v>120</v>
      </c>
      <c r="AB63" s="82" t="s">
        <v>119</v>
      </c>
      <c r="AC63" s="83" t="s">
        <v>56</v>
      </c>
      <c r="AD63" s="1" t="s">
        <v>313</v>
      </c>
      <c r="AE63" s="1" t="s">
        <v>314</v>
      </c>
      <c r="AF63" s="83" t="s">
        <v>56</v>
      </c>
      <c r="AG63" s="82" t="s">
        <v>112</v>
      </c>
      <c r="AH63" s="82" t="s">
        <v>111</v>
      </c>
      <c r="AI63" s="83" t="s">
        <v>56</v>
      </c>
      <c r="AJ63" s="1" t="s">
        <v>103</v>
      </c>
      <c r="AK63" s="1" t="s">
        <v>107</v>
      </c>
      <c r="AL63" s="83" t="s">
        <v>56</v>
      </c>
      <c r="AM63" s="82" t="s">
        <v>116</v>
      </c>
      <c r="AN63" s="82" t="s">
        <v>117</v>
      </c>
      <c r="AO63" s="1" t="s">
        <v>100</v>
      </c>
      <c r="AP63" s="1" t="s">
        <v>296</v>
      </c>
      <c r="AQ63" s="83" t="s">
        <v>56</v>
      </c>
      <c r="AR63" s="82" t="s">
        <v>114</v>
      </c>
      <c r="AS63" s="1" t="s">
        <v>297</v>
      </c>
      <c r="AT63" s="82" t="s">
        <v>113</v>
      </c>
      <c r="AU63" s="1" t="s">
        <v>298</v>
      </c>
      <c r="AV63" s="83" t="s">
        <v>56</v>
      </c>
      <c r="AW63" s="1" t="s">
        <v>296</v>
      </c>
      <c r="AX63" s="82" t="s">
        <v>310</v>
      </c>
      <c r="AY63" s="1" t="s">
        <v>99</v>
      </c>
      <c r="AZ63" s="1" t="s">
        <v>105</v>
      </c>
      <c r="BA63" s="1" t="s">
        <v>296</v>
      </c>
      <c r="BB63" s="82" t="s">
        <v>311</v>
      </c>
      <c r="BC63" s="86" t="s">
        <v>56</v>
      </c>
      <c r="BD63" s="87" t="s">
        <v>102</v>
      </c>
      <c r="BE63" s="82" t="s">
        <v>110</v>
      </c>
    </row>
    <row r="64" spans="1:61" x14ac:dyDescent="0.25">
      <c r="A64" s="59" t="s">
        <v>275</v>
      </c>
    </row>
    <row r="65" spans="1:54" x14ac:dyDescent="0.25">
      <c r="A65" s="59" t="s">
        <v>212</v>
      </c>
      <c r="B65">
        <v>1</v>
      </c>
      <c r="C65">
        <v>2</v>
      </c>
      <c r="D65">
        <v>3</v>
      </c>
      <c r="E65">
        <v>4</v>
      </c>
      <c r="F65">
        <v>5</v>
      </c>
      <c r="G65">
        <v>6</v>
      </c>
      <c r="I65">
        <v>7</v>
      </c>
      <c r="J65">
        <v>8</v>
      </c>
      <c r="K65">
        <v>9</v>
      </c>
      <c r="L65">
        <v>10</v>
      </c>
      <c r="N65">
        <v>11</v>
      </c>
      <c r="O65">
        <v>12</v>
      </c>
    </row>
    <row r="66" spans="1:54" x14ac:dyDescent="0.25">
      <c r="A66" s="59" t="s">
        <v>209</v>
      </c>
    </row>
    <row r="67" spans="1:54" ht="57.75" customHeight="1" x14ac:dyDescent="0.25">
      <c r="A67" s="79" t="s">
        <v>213</v>
      </c>
      <c r="B67" s="7"/>
      <c r="C67" s="7"/>
      <c r="D67" s="7"/>
      <c r="E67" s="7"/>
      <c r="F67" s="7"/>
      <c r="G67" s="7"/>
      <c r="H67" s="7"/>
      <c r="I67" s="7"/>
      <c r="J67" s="7"/>
      <c r="K67" s="7"/>
      <c r="L67" s="7"/>
      <c r="M67" s="7"/>
      <c r="N67" s="7"/>
      <c r="O67" s="7"/>
      <c r="P67" s="7"/>
      <c r="Q67" s="7"/>
      <c r="R67" s="7"/>
      <c r="S67" s="7"/>
      <c r="T67" s="7"/>
      <c r="U67" s="7"/>
      <c r="V67" s="7"/>
      <c r="W67" s="80" t="s">
        <v>289</v>
      </c>
      <c r="X67" s="7" t="s">
        <v>287</v>
      </c>
      <c r="Y67" s="7"/>
      <c r="Z67" s="7"/>
      <c r="AA67" s="7" t="s">
        <v>288</v>
      </c>
      <c r="AB67" s="80" t="s">
        <v>294</v>
      </c>
      <c r="AC67" s="7"/>
      <c r="AD67" s="7"/>
      <c r="AE67" s="7"/>
      <c r="AF67" s="7"/>
      <c r="AG67" s="7"/>
      <c r="AH67" s="7"/>
      <c r="AI67" s="7"/>
      <c r="AJ67" s="7"/>
      <c r="AK67" s="7"/>
      <c r="AL67" s="7"/>
      <c r="AM67" s="7" t="s">
        <v>290</v>
      </c>
      <c r="AN67" s="80" t="s">
        <v>56</v>
      </c>
      <c r="AO67" s="7"/>
      <c r="AP67" s="7"/>
      <c r="AQ67" s="7"/>
      <c r="AR67" s="7"/>
      <c r="AS67" s="7"/>
      <c r="AT67" s="7"/>
      <c r="AU67" s="7"/>
      <c r="AV67" s="7"/>
      <c r="AW67" s="7"/>
      <c r="AX67" s="7"/>
      <c r="AY67" s="7"/>
      <c r="AZ67" s="7"/>
      <c r="BA67" s="7"/>
      <c r="BB67" s="7"/>
    </row>
    <row r="68" spans="1:54" ht="84" customHeight="1" x14ac:dyDescent="0.25">
      <c r="A68" s="79" t="s">
        <v>214</v>
      </c>
      <c r="B68" s="80" t="s">
        <v>293</v>
      </c>
      <c r="C68" s="80" t="s">
        <v>295</v>
      </c>
      <c r="D68" s="7"/>
      <c r="E68" s="7"/>
      <c r="F68" s="7" t="s">
        <v>258</v>
      </c>
      <c r="G68" s="7"/>
      <c r="H68" s="7"/>
      <c r="I68" s="7"/>
      <c r="J68" s="7"/>
      <c r="K68" s="7"/>
      <c r="L68" s="7"/>
      <c r="M68" s="7"/>
      <c r="N68" s="7"/>
      <c r="O68" s="7"/>
      <c r="P68" s="7"/>
      <c r="Q68" s="7"/>
      <c r="R68" s="7"/>
      <c r="S68" s="7"/>
      <c r="T68" s="7"/>
      <c r="U68" s="80" t="s">
        <v>259</v>
      </c>
      <c r="V68" s="7"/>
      <c r="W68" s="7"/>
      <c r="X68" s="7"/>
      <c r="Y68" s="7"/>
      <c r="Z68" s="7"/>
      <c r="AA68" s="7"/>
      <c r="AB68" s="7"/>
      <c r="AC68" s="7"/>
      <c r="AD68" s="7"/>
      <c r="AE68" s="7" t="s">
        <v>56</v>
      </c>
      <c r="AF68" s="7"/>
      <c r="AG68" s="7"/>
      <c r="AH68" s="7" t="s">
        <v>258</v>
      </c>
      <c r="AI68" s="7"/>
      <c r="AJ68" s="7"/>
      <c r="AK68" s="7" t="s">
        <v>258</v>
      </c>
      <c r="AL68" s="7"/>
      <c r="AM68" s="7"/>
      <c r="AN68" s="80" t="s">
        <v>291</v>
      </c>
      <c r="AO68" s="80" t="s">
        <v>259</v>
      </c>
      <c r="AP68" s="7"/>
      <c r="AQ68" s="7"/>
      <c r="AR68" s="7"/>
      <c r="AS68" s="7"/>
      <c r="AT68" s="7"/>
      <c r="AU68" s="7"/>
      <c r="AV68" s="7"/>
      <c r="AW68" s="7"/>
      <c r="AX68" s="7"/>
      <c r="AY68" s="80" t="s">
        <v>292</v>
      </c>
      <c r="AZ68" s="7"/>
      <c r="BA68" s="7"/>
      <c r="BB68" s="7"/>
    </row>
    <row r="69" spans="1:54" x14ac:dyDescent="0.25">
      <c r="A69" s="59" t="s">
        <v>256</v>
      </c>
    </row>
    <row r="70" spans="1:54" ht="27.75" customHeight="1" x14ac:dyDescent="0.25">
      <c r="A70" s="69" t="s">
        <v>277</v>
      </c>
      <c r="B70" s="70" t="s">
        <v>276</v>
      </c>
      <c r="C70" s="70" t="s">
        <v>216</v>
      </c>
      <c r="D70" s="70" t="s">
        <v>217</v>
      </c>
      <c r="E70" s="70" t="s">
        <v>218</v>
      </c>
      <c r="F70" s="70" t="s">
        <v>219</v>
      </c>
      <c r="G70" s="70" t="s">
        <v>220</v>
      </c>
      <c r="H70" s="71"/>
      <c r="I70" s="70" t="s">
        <v>221</v>
      </c>
      <c r="J70" s="70" t="s">
        <v>222</v>
      </c>
      <c r="K70" s="70" t="s">
        <v>223</v>
      </c>
      <c r="L70" s="70" t="s">
        <v>218</v>
      </c>
      <c r="M70" s="71"/>
      <c r="N70" s="70" t="s">
        <v>224</v>
      </c>
      <c r="O70" s="70" t="s">
        <v>225</v>
      </c>
      <c r="P70" s="70" t="s">
        <v>226</v>
      </c>
      <c r="Q70" s="71"/>
      <c r="R70" s="70" t="s">
        <v>227</v>
      </c>
      <c r="S70" s="70" t="s">
        <v>228</v>
      </c>
      <c r="T70" s="70" t="s">
        <v>229</v>
      </c>
      <c r="U70" s="70" t="s">
        <v>230</v>
      </c>
      <c r="V70" s="71"/>
      <c r="W70" s="70" t="s">
        <v>231</v>
      </c>
      <c r="X70" s="70" t="s">
        <v>232</v>
      </c>
      <c r="Y70" s="70" t="s">
        <v>233</v>
      </c>
      <c r="Z70" s="71"/>
      <c r="AA70" s="70" t="s">
        <v>234</v>
      </c>
      <c r="AB70" s="70" t="s">
        <v>235</v>
      </c>
      <c r="AC70" s="71"/>
      <c r="AD70" s="70" t="s">
        <v>236</v>
      </c>
      <c r="AE70" s="70" t="s">
        <v>237</v>
      </c>
      <c r="AF70" s="71"/>
      <c r="AG70" s="70" t="s">
        <v>238</v>
      </c>
      <c r="AH70" s="70" t="s">
        <v>239</v>
      </c>
      <c r="AI70" s="71"/>
      <c r="AJ70" s="70" t="s">
        <v>240</v>
      </c>
      <c r="AK70" s="70" t="s">
        <v>241</v>
      </c>
      <c r="AL70" s="71"/>
      <c r="AM70" s="70" t="s">
        <v>242</v>
      </c>
      <c r="AN70" s="70" t="s">
        <v>243</v>
      </c>
      <c r="AO70" s="70" t="s">
        <v>244</v>
      </c>
      <c r="AP70" s="71"/>
      <c r="AQ70" s="70" t="s">
        <v>245</v>
      </c>
      <c r="AR70" s="70" t="s">
        <v>246</v>
      </c>
      <c r="AS70" s="70" t="s">
        <v>247</v>
      </c>
      <c r="AT70" s="70" t="s">
        <v>248</v>
      </c>
      <c r="AU70" s="71"/>
      <c r="AV70" s="70" t="s">
        <v>249</v>
      </c>
      <c r="AW70" s="70" t="s">
        <v>250</v>
      </c>
      <c r="AX70" s="70" t="s">
        <v>251</v>
      </c>
      <c r="AY70" s="70" t="s">
        <v>252</v>
      </c>
      <c r="AZ70" s="70" t="s">
        <v>253</v>
      </c>
      <c r="BA70" s="70" t="s">
        <v>254</v>
      </c>
    </row>
    <row r="71" spans="1:54" ht="27.75" customHeight="1" x14ac:dyDescent="0.25">
      <c r="A71" s="69"/>
      <c r="B71" s="70"/>
      <c r="C71" s="70"/>
      <c r="D71" s="70"/>
      <c r="E71" s="70"/>
      <c r="F71" s="70"/>
      <c r="G71" s="70"/>
      <c r="H71" s="71"/>
      <c r="I71" s="70"/>
      <c r="J71" s="70"/>
      <c r="K71" s="70"/>
      <c r="L71" s="70"/>
      <c r="M71" s="71"/>
      <c r="N71" s="70"/>
      <c r="O71" s="70"/>
      <c r="P71" s="70"/>
      <c r="Q71" s="71"/>
      <c r="R71" s="70"/>
      <c r="S71" s="70"/>
      <c r="T71" s="70"/>
      <c r="U71" s="70"/>
      <c r="V71" s="71"/>
      <c r="W71" s="70"/>
      <c r="X71" s="70"/>
      <c r="Y71" s="70"/>
      <c r="Z71" s="71"/>
      <c r="AA71" s="70"/>
      <c r="AB71" s="70"/>
      <c r="AC71" s="71"/>
      <c r="AD71" s="70"/>
      <c r="AE71" s="70"/>
      <c r="AF71" s="71"/>
      <c r="AG71" s="70"/>
      <c r="AH71" s="70"/>
      <c r="AI71" s="71"/>
      <c r="AJ71" s="70"/>
      <c r="AK71" s="70"/>
      <c r="AL71" s="71"/>
      <c r="AM71" s="70"/>
      <c r="AN71" s="70"/>
      <c r="AO71" s="70"/>
      <c r="AP71" s="71"/>
      <c r="AQ71" s="70"/>
      <c r="AR71" s="70"/>
      <c r="AS71" s="70"/>
      <c r="AT71" s="70"/>
      <c r="AU71" s="71"/>
      <c r="AV71" s="70"/>
      <c r="AW71" s="70"/>
      <c r="AX71" s="70"/>
      <c r="AY71" s="70"/>
      <c r="AZ71" s="70"/>
      <c r="BA71" s="70"/>
    </row>
    <row r="72" spans="1:54" ht="27.75" customHeight="1" x14ac:dyDescent="0.25">
      <c r="A72" s="72"/>
      <c r="B72" s="73" t="s">
        <v>279</v>
      </c>
      <c r="C72" s="74"/>
      <c r="D72" s="74"/>
      <c r="E72" s="74"/>
      <c r="F72" s="74"/>
      <c r="G72" s="74"/>
      <c r="H72" s="75"/>
      <c r="I72" s="74"/>
      <c r="J72" s="74"/>
      <c r="K72" s="74"/>
      <c r="L72" s="74"/>
      <c r="M72" s="75"/>
      <c r="N72" s="74"/>
      <c r="O72" s="74"/>
      <c r="P72" s="74"/>
      <c r="Q72" s="75"/>
      <c r="R72" s="74"/>
      <c r="S72" s="74"/>
      <c r="T72" s="74"/>
      <c r="U72" s="74"/>
      <c r="V72" s="75"/>
      <c r="W72" s="74"/>
      <c r="X72" s="74"/>
      <c r="Y72" s="74"/>
      <c r="Z72" s="75"/>
      <c r="AA72" s="74"/>
      <c r="AB72" s="74"/>
      <c r="AC72" s="75"/>
      <c r="AD72" s="74"/>
      <c r="AE72" s="74"/>
      <c r="AF72" s="75"/>
      <c r="AG72" s="74"/>
      <c r="AH72" s="74"/>
      <c r="AI72" s="75"/>
      <c r="AJ72" s="74"/>
      <c r="AK72" s="74"/>
      <c r="AL72" s="75"/>
      <c r="AM72" s="74"/>
      <c r="AN72" s="74"/>
      <c r="AO72" s="74"/>
      <c r="AP72" s="75"/>
      <c r="AQ72" s="74"/>
      <c r="AR72" s="74"/>
      <c r="AS72" s="74"/>
      <c r="AT72" s="74"/>
      <c r="AU72" s="71"/>
      <c r="AV72" s="70"/>
      <c r="AW72" s="70"/>
      <c r="AX72" s="70"/>
      <c r="AY72" s="70"/>
      <c r="AZ72" s="70"/>
      <c r="BA72" s="70"/>
    </row>
    <row r="73" spans="1:54" ht="75" x14ac:dyDescent="0.25">
      <c r="A73" s="81" t="s">
        <v>278</v>
      </c>
      <c r="B73" s="77" t="s">
        <v>280</v>
      </c>
      <c r="C73" s="77" t="s">
        <v>281</v>
      </c>
      <c r="D73" s="77" t="s">
        <v>372</v>
      </c>
      <c r="E73" s="77" t="s">
        <v>282</v>
      </c>
      <c r="F73" s="77" t="s">
        <v>283</v>
      </c>
      <c r="G73" s="77" t="s">
        <v>284</v>
      </c>
      <c r="I73" s="77" t="s">
        <v>285</v>
      </c>
      <c r="J73" s="78"/>
      <c r="K73" s="78"/>
      <c r="L73" s="78"/>
      <c r="M73" s="76"/>
      <c r="N73" s="76"/>
      <c r="O73" s="76"/>
      <c r="P73" s="76"/>
      <c r="Q73" s="76"/>
      <c r="R73" s="76"/>
      <c r="S73" s="76"/>
      <c r="T73" s="76"/>
      <c r="U73" s="76"/>
      <c r="V73" s="76"/>
      <c r="W73" s="76"/>
      <c r="X73" s="76"/>
      <c r="Y73" s="76"/>
      <c r="Z73" s="76"/>
      <c r="AA73" s="76"/>
      <c r="AB73" s="76"/>
      <c r="AC73" s="76"/>
      <c r="AD73" s="76"/>
      <c r="AE73" s="76"/>
      <c r="AF73" s="76"/>
      <c r="AG73" s="76"/>
      <c r="AH73" s="76"/>
      <c r="AI73" s="76"/>
      <c r="AJ73" s="76"/>
      <c r="AK73" s="76"/>
      <c r="AL73" s="76"/>
      <c r="AM73" s="76"/>
      <c r="AN73" s="76"/>
      <c r="AO73" s="76"/>
      <c r="AP73" s="76"/>
      <c r="AQ73" s="76"/>
      <c r="AR73" s="76"/>
      <c r="AS73" s="76"/>
      <c r="AT73" s="76"/>
    </row>
    <row r="74" spans="1:54" ht="30" x14ac:dyDescent="0.25">
      <c r="A74" s="2" t="s">
        <v>286</v>
      </c>
    </row>
    <row r="76" spans="1:54" x14ac:dyDescent="0.25">
      <c r="A76" t="s">
        <v>56</v>
      </c>
    </row>
  </sheetData>
  <mergeCells count="27">
    <mergeCell ref="AJ13:AK13"/>
    <mergeCell ref="AM13:AO13"/>
    <mergeCell ref="AQ13:AT13"/>
    <mergeCell ref="AV13:BA13"/>
    <mergeCell ref="BC13:BD13"/>
    <mergeCell ref="AM12:BA12"/>
    <mergeCell ref="BC12:BD12"/>
    <mergeCell ref="B13:G13"/>
    <mergeCell ref="I13:L13"/>
    <mergeCell ref="N13:P13"/>
    <mergeCell ref="R13:U13"/>
    <mergeCell ref="W13:Y13"/>
    <mergeCell ref="AA13:AB13"/>
    <mergeCell ref="AD13:AE13"/>
    <mergeCell ref="AG13:AH13"/>
    <mergeCell ref="R12:U12"/>
    <mergeCell ref="W12:Y12"/>
    <mergeCell ref="AA12:AB12"/>
    <mergeCell ref="AD12:AE12"/>
    <mergeCell ref="AG12:AH12"/>
    <mergeCell ref="AJ12:AK12"/>
    <mergeCell ref="B2:D2"/>
    <mergeCell ref="G2:I2"/>
    <mergeCell ref="M2:N2"/>
    <mergeCell ref="B12:G12"/>
    <mergeCell ref="I12:L12"/>
    <mergeCell ref="N12:P12"/>
  </mergeCells>
  <pageMargins left="0.7" right="0.7" top="0.75" bottom="0.75" header="0.3" footer="0.3"/>
  <pageSetup orientation="portrait" r:id="rId1"/>
  <headerFooter>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J96"/>
  <sheetViews>
    <sheetView topLeftCell="A91" zoomScaleNormal="100" workbookViewId="0">
      <selection activeCell="A102" sqref="A102"/>
    </sheetView>
  </sheetViews>
  <sheetFormatPr defaultRowHeight="15" x14ac:dyDescent="0.25"/>
  <cols>
    <col min="1" max="1" width="25.140625" style="103" customWidth="1"/>
    <col min="2" max="2" width="17" style="103" customWidth="1"/>
    <col min="3" max="3" width="12.5703125" style="103" bestFit="1" customWidth="1"/>
    <col min="4" max="4" width="13.140625" style="103" customWidth="1"/>
    <col min="5" max="5" width="15.85546875" style="103" customWidth="1"/>
    <col min="6" max="6" width="14.42578125" style="103" customWidth="1"/>
    <col min="7" max="7" width="16.28515625" style="103" customWidth="1"/>
    <col min="8" max="8" width="8" style="103" customWidth="1"/>
    <col min="9" max="9" width="12.28515625" style="103" customWidth="1"/>
    <col min="10" max="10" width="16" style="103" bestFit="1" customWidth="1"/>
    <col min="11" max="11" width="10.28515625" style="103" bestFit="1" customWidth="1"/>
    <col min="12" max="12" width="12.28515625" style="103" bestFit="1" customWidth="1"/>
    <col min="13" max="13" width="8.28515625" style="103" customWidth="1"/>
    <col min="14" max="14" width="12.140625" style="103" bestFit="1" customWidth="1"/>
    <col min="15" max="15" width="12.5703125" style="103" bestFit="1" customWidth="1"/>
    <col min="16" max="16" width="15" style="103" bestFit="1" customWidth="1"/>
    <col min="17" max="17" width="10" style="103" customWidth="1"/>
    <col min="18" max="18" width="12.28515625" style="103" bestFit="1" customWidth="1"/>
    <col min="19" max="19" width="12.140625" style="103" bestFit="1" customWidth="1"/>
    <col min="20" max="20" width="12.42578125" style="103" bestFit="1" customWidth="1"/>
    <col min="21" max="21" width="12.140625" style="103" bestFit="1" customWidth="1"/>
    <col min="22" max="22" width="11.140625" style="103" customWidth="1"/>
    <col min="23" max="23" width="13.5703125" style="103" customWidth="1"/>
    <col min="24" max="24" width="11" style="103" bestFit="1" customWidth="1"/>
    <col min="25" max="25" width="12.140625" style="103" bestFit="1" customWidth="1"/>
    <col min="26" max="26" width="9.140625" style="103"/>
    <col min="27" max="27" width="9.85546875" style="103" bestFit="1" customWidth="1"/>
    <col min="28" max="28" width="10.28515625" style="103" bestFit="1" customWidth="1"/>
    <col min="29" max="29" width="11.42578125" style="103" customWidth="1"/>
    <col min="30" max="30" width="10.7109375" style="103" bestFit="1" customWidth="1"/>
    <col min="31" max="31" width="10.5703125" style="103" bestFit="1" customWidth="1"/>
    <col min="32" max="32" width="11.42578125" style="103" customWidth="1"/>
    <col min="33" max="33" width="11.7109375" style="103" bestFit="1" customWidth="1"/>
    <col min="34" max="34" width="10.28515625" style="103" bestFit="1" customWidth="1"/>
    <col min="35" max="35" width="9.140625" style="103"/>
    <col min="36" max="36" width="12.7109375" style="103" bestFit="1" customWidth="1"/>
    <col min="37" max="37" width="10.5703125" style="103" bestFit="1" customWidth="1"/>
    <col min="38" max="38" width="11.140625" style="103" customWidth="1"/>
    <col min="39" max="39" width="15.140625" style="103" bestFit="1" customWidth="1"/>
    <col min="40" max="40" width="11.42578125" style="103" customWidth="1"/>
    <col min="41" max="41" width="12.140625" style="103" customWidth="1"/>
    <col min="42" max="42" width="9.140625" style="103"/>
    <col min="43" max="44" width="9.7109375" style="103" bestFit="1" customWidth="1"/>
    <col min="45" max="45" width="13" style="103" bestFit="1" customWidth="1"/>
    <col min="46" max="46" width="10.28515625" style="103" bestFit="1" customWidth="1"/>
    <col min="47" max="47" width="10.28515625" style="103" customWidth="1"/>
    <col min="48" max="48" width="9.140625" style="103"/>
    <col min="49" max="49" width="10.7109375" style="103" bestFit="1" customWidth="1"/>
    <col min="50" max="50" width="10.28515625" style="103" bestFit="1" customWidth="1"/>
    <col min="51" max="51" width="13.28515625" style="103" customWidth="1"/>
    <col min="52" max="52" width="9.7109375" style="103" bestFit="1" customWidth="1"/>
    <col min="53" max="53" width="10.7109375" style="103" bestFit="1" customWidth="1"/>
    <col min="54" max="54" width="9.7109375" style="103" bestFit="1" customWidth="1"/>
    <col min="55" max="55" width="9.140625" style="103"/>
    <col min="56" max="56" width="10.5703125" style="103" bestFit="1" customWidth="1"/>
    <col min="57" max="57" width="10.7109375" style="103" bestFit="1" customWidth="1"/>
    <col min="58" max="16384" width="9.140625" style="103"/>
  </cols>
  <sheetData>
    <row r="1" spans="1:57" ht="26.25" x14ac:dyDescent="0.4">
      <c r="A1" s="142" t="s">
        <v>123</v>
      </c>
      <c r="B1" s="143"/>
      <c r="C1" s="143"/>
      <c r="E1" s="144" t="s">
        <v>345</v>
      </c>
    </row>
    <row r="2" spans="1:57" ht="61.5" customHeight="1" x14ac:dyDescent="0.25">
      <c r="A2" s="102" t="s">
        <v>55</v>
      </c>
      <c r="B2" s="259" t="s">
        <v>57</v>
      </c>
      <c r="C2" s="259"/>
      <c r="D2" s="259"/>
      <c r="F2" s="102" t="s">
        <v>69</v>
      </c>
      <c r="G2" s="259" t="s">
        <v>121</v>
      </c>
      <c r="H2" s="259"/>
      <c r="I2" s="259"/>
      <c r="L2" s="102" t="s">
        <v>68</v>
      </c>
      <c r="M2" s="259" t="s">
        <v>70</v>
      </c>
      <c r="N2" s="259"/>
    </row>
    <row r="3" spans="1:57" x14ac:dyDescent="0.25">
      <c r="F3" s="145"/>
    </row>
    <row r="4" spans="1:57" x14ac:dyDescent="0.25">
      <c r="A4" s="145" t="s">
        <v>122</v>
      </c>
      <c r="B4" s="103" t="s">
        <v>58</v>
      </c>
      <c r="F4" s="145" t="s">
        <v>65</v>
      </c>
      <c r="L4" s="145" t="s">
        <v>65</v>
      </c>
      <c r="M4" s="103" t="s">
        <v>73</v>
      </c>
    </row>
    <row r="5" spans="1:57" x14ac:dyDescent="0.25">
      <c r="A5" s="103" t="s">
        <v>60</v>
      </c>
      <c r="B5" s="103" t="s">
        <v>61</v>
      </c>
      <c r="F5" s="104" t="s">
        <v>60</v>
      </c>
      <c r="G5" s="103" t="s">
        <v>66</v>
      </c>
      <c r="L5" s="104" t="s">
        <v>60</v>
      </c>
      <c r="M5" s="103" t="s">
        <v>74</v>
      </c>
    </row>
    <row r="6" spans="1:57" x14ac:dyDescent="0.25">
      <c r="A6" s="103" t="s">
        <v>59</v>
      </c>
      <c r="B6" s="103" t="s">
        <v>62</v>
      </c>
      <c r="F6" s="104" t="s">
        <v>59</v>
      </c>
      <c r="G6" s="96" t="s">
        <v>71</v>
      </c>
      <c r="L6" s="104" t="s">
        <v>59</v>
      </c>
      <c r="M6" s="103" t="s">
        <v>75</v>
      </c>
    </row>
    <row r="7" spans="1:57" x14ac:dyDescent="0.25">
      <c r="A7" s="103" t="s">
        <v>63</v>
      </c>
      <c r="B7" s="103" t="s">
        <v>64</v>
      </c>
      <c r="F7" s="104" t="s">
        <v>67</v>
      </c>
      <c r="G7" s="103" t="s">
        <v>72</v>
      </c>
      <c r="L7" s="104" t="s">
        <v>67</v>
      </c>
      <c r="M7" s="103" t="s">
        <v>76</v>
      </c>
    </row>
    <row r="8" spans="1:57" hidden="1" x14ac:dyDescent="0.25"/>
    <row r="9" spans="1:57" hidden="1" x14ac:dyDescent="0.25"/>
    <row r="10" spans="1:57" ht="15.75" hidden="1" thickBot="1" x14ac:dyDescent="0.3"/>
    <row r="11" spans="1:57" ht="19.5" hidden="1" thickBot="1" x14ac:dyDescent="0.3">
      <c r="A11" s="105" t="s">
        <v>187</v>
      </c>
      <c r="B11" s="106" t="s">
        <v>42</v>
      </c>
      <c r="C11" s="106" t="s">
        <v>43</v>
      </c>
      <c r="D11" s="106" t="s">
        <v>44</v>
      </c>
      <c r="E11" s="106" t="s">
        <v>45</v>
      </c>
      <c r="F11" s="106" t="s">
        <v>43</v>
      </c>
      <c r="G11" s="106" t="s">
        <v>41</v>
      </c>
      <c r="H11" s="107" t="s">
        <v>188</v>
      </c>
      <c r="I11" s="106" t="s">
        <v>46</v>
      </c>
      <c r="J11" s="106" t="s">
        <v>43</v>
      </c>
      <c r="K11" s="106" t="s">
        <v>47</v>
      </c>
      <c r="L11" s="106" t="s">
        <v>48</v>
      </c>
      <c r="M11" s="108" t="s">
        <v>43</v>
      </c>
      <c r="N11" s="106" t="s">
        <v>77</v>
      </c>
      <c r="O11" s="106" t="s">
        <v>79</v>
      </c>
      <c r="P11" s="106" t="s">
        <v>80</v>
      </c>
      <c r="R11" s="106" t="s">
        <v>81</v>
      </c>
      <c r="S11" s="106" t="s">
        <v>82</v>
      </c>
      <c r="T11" s="106" t="s">
        <v>77</v>
      </c>
      <c r="U11" s="106" t="s">
        <v>79</v>
      </c>
      <c r="W11" s="106" t="s">
        <v>78</v>
      </c>
      <c r="X11" s="106" t="s">
        <v>83</v>
      </c>
      <c r="Y11" s="106" t="s">
        <v>84</v>
      </c>
      <c r="AA11" s="106" t="s">
        <v>85</v>
      </c>
      <c r="AB11" s="106" t="s">
        <v>85</v>
      </c>
      <c r="AD11" s="106" t="s">
        <v>77</v>
      </c>
      <c r="AE11" s="106" t="s">
        <v>45</v>
      </c>
      <c r="AG11" s="106" t="s">
        <v>86</v>
      </c>
      <c r="AH11" s="106" t="s">
        <v>87</v>
      </c>
      <c r="AJ11" s="106" t="s">
        <v>88</v>
      </c>
      <c r="AK11" s="106" t="s">
        <v>89</v>
      </c>
      <c r="AM11" s="106" t="s">
        <v>90</v>
      </c>
      <c r="AN11" s="106" t="s">
        <v>41</v>
      </c>
      <c r="AO11" s="109" t="s">
        <v>91</v>
      </c>
      <c r="AQ11" s="106" t="s">
        <v>44</v>
      </c>
      <c r="AR11" s="106" t="s">
        <v>92</v>
      </c>
      <c r="AS11" s="106" t="s">
        <v>93</v>
      </c>
      <c r="AT11" s="106" t="s">
        <v>44</v>
      </c>
      <c r="AU11" s="110"/>
      <c r="AV11" s="106" t="s">
        <v>94</v>
      </c>
      <c r="AW11" s="106" t="s">
        <v>97</v>
      </c>
      <c r="AX11" s="106" t="s">
        <v>95</v>
      </c>
      <c r="AY11" s="106" t="s">
        <v>96</v>
      </c>
      <c r="AZ11" s="106" t="s">
        <v>84</v>
      </c>
      <c r="BA11" s="106" t="s">
        <v>44</v>
      </c>
      <c r="BC11" s="106" t="s">
        <v>47</v>
      </c>
      <c r="BD11" s="106" t="s">
        <v>98</v>
      </c>
    </row>
    <row r="12" spans="1:57" ht="42.75" hidden="1" customHeight="1" x14ac:dyDescent="0.25">
      <c r="A12" s="111" t="s">
        <v>124</v>
      </c>
      <c r="B12" s="260" t="s">
        <v>125</v>
      </c>
      <c r="C12" s="261"/>
      <c r="D12" s="261"/>
      <c r="E12" s="261"/>
      <c r="F12" s="261"/>
      <c r="G12" s="261"/>
      <c r="H12" s="112"/>
      <c r="I12" s="262" t="s">
        <v>126</v>
      </c>
      <c r="J12" s="263"/>
      <c r="K12" s="263"/>
      <c r="L12" s="263"/>
      <c r="M12" s="112"/>
      <c r="N12" s="264" t="s">
        <v>127</v>
      </c>
      <c r="O12" s="265"/>
      <c r="P12" s="266"/>
      <c r="Q12" s="146"/>
      <c r="R12" s="278" t="s">
        <v>128</v>
      </c>
      <c r="S12" s="290"/>
      <c r="T12" s="290"/>
      <c r="U12" s="291"/>
      <c r="V12" s="112"/>
      <c r="W12" s="292" t="s">
        <v>129</v>
      </c>
      <c r="X12" s="293"/>
      <c r="Y12" s="294"/>
      <c r="Z12" s="112"/>
      <c r="AA12" s="295" t="s">
        <v>130</v>
      </c>
      <c r="AB12" s="296"/>
      <c r="AC12" s="112"/>
      <c r="AD12" s="286" t="s">
        <v>131</v>
      </c>
      <c r="AE12" s="287"/>
      <c r="AF12" s="112"/>
      <c r="AG12" s="288" t="s">
        <v>132</v>
      </c>
      <c r="AH12" s="289"/>
      <c r="AI12" s="112"/>
      <c r="AJ12" s="270" t="s">
        <v>133</v>
      </c>
      <c r="AK12" s="271"/>
      <c r="AL12" s="112"/>
      <c r="AM12" s="267" t="s">
        <v>26</v>
      </c>
      <c r="AN12" s="268"/>
      <c r="AO12" s="268"/>
      <c r="AP12" s="268"/>
      <c r="AQ12" s="268"/>
      <c r="AR12" s="268"/>
      <c r="AS12" s="268"/>
      <c r="AT12" s="268"/>
      <c r="AU12" s="268"/>
      <c r="AV12" s="268"/>
      <c r="AW12" s="268"/>
      <c r="AX12" s="268"/>
      <c r="AY12" s="268"/>
      <c r="AZ12" s="268"/>
      <c r="BA12" s="268"/>
      <c r="BB12" s="269"/>
      <c r="BC12" s="257" t="s">
        <v>134</v>
      </c>
      <c r="BD12" s="258"/>
      <c r="BE12" s="112"/>
    </row>
    <row r="13" spans="1:57" ht="63.75" hidden="1" customHeight="1" x14ac:dyDescent="0.25">
      <c r="A13" s="113" t="s">
        <v>135</v>
      </c>
      <c r="B13" s="272" t="s">
        <v>0</v>
      </c>
      <c r="C13" s="273"/>
      <c r="D13" s="273"/>
      <c r="E13" s="273"/>
      <c r="F13" s="273"/>
      <c r="G13" s="274"/>
      <c r="H13" s="112"/>
      <c r="I13" s="275" t="s">
        <v>136</v>
      </c>
      <c r="J13" s="276"/>
      <c r="K13" s="276"/>
      <c r="L13" s="277"/>
      <c r="M13" s="112"/>
      <c r="N13" s="264" t="s">
        <v>2</v>
      </c>
      <c r="O13" s="265"/>
      <c r="P13" s="266"/>
      <c r="Q13" s="146"/>
      <c r="R13" s="278" t="s">
        <v>137</v>
      </c>
      <c r="S13" s="279"/>
      <c r="T13" s="279"/>
      <c r="U13" s="280"/>
      <c r="V13" s="112"/>
      <c r="W13" s="281" t="s">
        <v>138</v>
      </c>
      <c r="X13" s="282"/>
      <c r="Y13" s="283"/>
      <c r="Z13" s="112"/>
      <c r="AA13" s="284" t="s">
        <v>139</v>
      </c>
      <c r="AB13" s="285"/>
      <c r="AC13" s="112"/>
      <c r="AD13" s="286" t="s">
        <v>17</v>
      </c>
      <c r="AE13" s="287"/>
      <c r="AF13" s="112"/>
      <c r="AG13" s="288" t="s">
        <v>20</v>
      </c>
      <c r="AH13" s="289"/>
      <c r="AI13" s="112"/>
      <c r="AJ13" s="270" t="s">
        <v>23</v>
      </c>
      <c r="AK13" s="271"/>
      <c r="AL13" s="112"/>
      <c r="AM13" s="267" t="s">
        <v>140</v>
      </c>
      <c r="AN13" s="268"/>
      <c r="AO13" s="269"/>
      <c r="AP13" s="147"/>
      <c r="AQ13" s="267" t="s">
        <v>141</v>
      </c>
      <c r="AR13" s="268"/>
      <c r="AS13" s="268"/>
      <c r="AT13" s="269"/>
      <c r="AU13" s="147"/>
      <c r="AV13" s="267" t="s">
        <v>142</v>
      </c>
      <c r="AW13" s="268"/>
      <c r="AX13" s="268"/>
      <c r="AY13" s="268"/>
      <c r="AZ13" s="268"/>
      <c r="BA13" s="269"/>
      <c r="BC13" s="297" t="s">
        <v>56</v>
      </c>
      <c r="BD13" s="298"/>
      <c r="BE13" s="112"/>
    </row>
    <row r="14" spans="1:57" ht="42.75" hidden="1" customHeight="1" x14ac:dyDescent="0.25">
      <c r="A14" s="114" t="s">
        <v>143</v>
      </c>
      <c r="B14" s="115" t="s">
        <v>144</v>
      </c>
      <c r="C14" s="115" t="s">
        <v>145</v>
      </c>
      <c r="D14" s="115" t="s">
        <v>146</v>
      </c>
      <c r="E14" s="115" t="s">
        <v>147</v>
      </c>
      <c r="F14" s="115" t="s">
        <v>148</v>
      </c>
      <c r="G14" s="115" t="s">
        <v>149</v>
      </c>
      <c r="H14" s="116"/>
      <c r="I14" s="115" t="s">
        <v>150</v>
      </c>
      <c r="J14" s="115" t="s">
        <v>151</v>
      </c>
      <c r="K14" s="115" t="s">
        <v>152</v>
      </c>
      <c r="L14" s="115" t="s">
        <v>147</v>
      </c>
      <c r="M14" s="116"/>
      <c r="N14" s="114" t="s">
        <v>153</v>
      </c>
      <c r="O14" s="114" t="s">
        <v>154</v>
      </c>
      <c r="P14" s="114" t="s">
        <v>155</v>
      </c>
      <c r="Q14" s="116"/>
      <c r="R14" s="117" t="s">
        <v>156</v>
      </c>
      <c r="S14" s="118" t="s">
        <v>157</v>
      </c>
      <c r="T14" s="118" t="s">
        <v>158</v>
      </c>
      <c r="U14" s="119" t="s">
        <v>159</v>
      </c>
      <c r="V14" s="116"/>
      <c r="W14" s="117" t="s">
        <v>160</v>
      </c>
      <c r="X14" s="120" t="s">
        <v>161</v>
      </c>
      <c r="Y14" s="121" t="s">
        <v>162</v>
      </c>
      <c r="Z14" s="116"/>
      <c r="AA14" s="116" t="s">
        <v>163</v>
      </c>
      <c r="AB14" s="116" t="s">
        <v>164</v>
      </c>
      <c r="AC14" s="116"/>
      <c r="AD14" s="116" t="s">
        <v>165</v>
      </c>
      <c r="AE14" s="116" t="s">
        <v>166</v>
      </c>
      <c r="AF14" s="116"/>
      <c r="AG14" s="116" t="s">
        <v>167</v>
      </c>
      <c r="AH14" s="116" t="s">
        <v>168</v>
      </c>
      <c r="AI14" s="116"/>
      <c r="AJ14" s="116" t="s">
        <v>169</v>
      </c>
      <c r="AK14" s="116" t="s">
        <v>170</v>
      </c>
      <c r="AL14" s="116"/>
      <c r="AM14" s="116" t="s">
        <v>171</v>
      </c>
      <c r="AN14" s="116" t="s">
        <v>172</v>
      </c>
      <c r="AO14" s="116" t="s">
        <v>173</v>
      </c>
      <c r="AP14" s="116"/>
      <c r="AQ14" s="116" t="s">
        <v>174</v>
      </c>
      <c r="AR14" s="116" t="s">
        <v>175</v>
      </c>
      <c r="AS14" s="116" t="s">
        <v>176</v>
      </c>
      <c r="AT14" s="116" t="s">
        <v>177</v>
      </c>
      <c r="AU14" s="116"/>
      <c r="AV14" s="116" t="s">
        <v>178</v>
      </c>
      <c r="AW14" s="116" t="s">
        <v>179</v>
      </c>
      <c r="AX14" s="116" t="s">
        <v>180</v>
      </c>
      <c r="AY14" s="116" t="s">
        <v>181</v>
      </c>
      <c r="AZ14" s="116" t="s">
        <v>182</v>
      </c>
      <c r="BA14" s="116" t="s">
        <v>183</v>
      </c>
      <c r="BB14" s="143"/>
      <c r="BC14" s="116" t="s">
        <v>184</v>
      </c>
      <c r="BD14" s="116" t="s">
        <v>185</v>
      </c>
      <c r="BE14" s="116"/>
    </row>
    <row r="15" spans="1:57" ht="49.5" customHeight="1" x14ac:dyDescent="0.25">
      <c r="A15" s="122" t="s">
        <v>186</v>
      </c>
      <c r="B15" s="179">
        <v>1</v>
      </c>
      <c r="C15" s="179">
        <v>2</v>
      </c>
      <c r="D15" s="179">
        <v>3</v>
      </c>
      <c r="E15" s="180">
        <v>4</v>
      </c>
      <c r="F15" s="179">
        <v>5</v>
      </c>
      <c r="G15" s="179">
        <v>6</v>
      </c>
      <c r="H15" s="181" t="s">
        <v>389</v>
      </c>
      <c r="I15" s="179">
        <v>7</v>
      </c>
      <c r="J15" s="179">
        <v>8</v>
      </c>
      <c r="K15" s="179">
        <v>9</v>
      </c>
      <c r="L15" s="179">
        <v>10</v>
      </c>
      <c r="M15" s="181" t="s">
        <v>390</v>
      </c>
      <c r="N15" s="179">
        <v>11</v>
      </c>
      <c r="O15" s="179">
        <v>12</v>
      </c>
      <c r="P15" s="179">
        <v>13</v>
      </c>
      <c r="Q15" s="181" t="s">
        <v>391</v>
      </c>
      <c r="R15" s="179">
        <v>14</v>
      </c>
      <c r="S15" s="179">
        <v>15</v>
      </c>
      <c r="T15" s="179">
        <v>16</v>
      </c>
      <c r="U15" s="179">
        <v>17</v>
      </c>
      <c r="V15" s="181" t="s">
        <v>392</v>
      </c>
      <c r="W15" s="179">
        <v>18</v>
      </c>
      <c r="X15" s="179">
        <v>19</v>
      </c>
      <c r="Y15" s="179">
        <v>20</v>
      </c>
      <c r="Z15" s="181" t="s">
        <v>393</v>
      </c>
      <c r="AA15" s="179">
        <v>21</v>
      </c>
      <c r="AB15" s="179">
        <v>22</v>
      </c>
      <c r="AC15" s="181" t="s">
        <v>394</v>
      </c>
      <c r="AD15" s="179">
        <v>23</v>
      </c>
      <c r="AE15" s="179">
        <v>24</v>
      </c>
      <c r="AF15" s="181" t="s">
        <v>395</v>
      </c>
      <c r="AG15" s="179">
        <v>25</v>
      </c>
      <c r="AH15" s="179">
        <v>26</v>
      </c>
      <c r="AI15" s="181" t="s">
        <v>396</v>
      </c>
      <c r="AJ15" s="179">
        <v>27</v>
      </c>
      <c r="AK15" s="179">
        <v>28</v>
      </c>
      <c r="AL15" s="181" t="s">
        <v>397</v>
      </c>
      <c r="AM15" s="179">
        <v>29</v>
      </c>
      <c r="AN15" s="179">
        <v>30</v>
      </c>
      <c r="AO15" s="179">
        <v>31</v>
      </c>
      <c r="AP15" s="181" t="s">
        <v>398</v>
      </c>
      <c r="AQ15" s="179">
        <v>32</v>
      </c>
      <c r="AR15" s="179">
        <v>33</v>
      </c>
      <c r="AS15" s="179">
        <v>34</v>
      </c>
      <c r="AT15" s="179">
        <v>35</v>
      </c>
      <c r="AU15" s="181" t="s">
        <v>399</v>
      </c>
      <c r="AV15" s="179">
        <v>36</v>
      </c>
      <c r="AW15" s="179">
        <v>37</v>
      </c>
      <c r="AX15" s="179">
        <v>38</v>
      </c>
      <c r="AY15" s="179">
        <v>39</v>
      </c>
      <c r="AZ15" s="179">
        <v>40</v>
      </c>
      <c r="BA15" s="179">
        <v>41</v>
      </c>
      <c r="BB15" s="201" t="s">
        <v>400</v>
      </c>
      <c r="BC15" s="123">
        <v>42</v>
      </c>
      <c r="BD15" s="123">
        <v>43</v>
      </c>
      <c r="BE15" s="213" t="s">
        <v>402</v>
      </c>
    </row>
    <row r="16" spans="1:57" ht="158.25" customHeight="1" x14ac:dyDescent="0.25">
      <c r="A16" s="102" t="s">
        <v>318</v>
      </c>
      <c r="B16" s="148" t="s">
        <v>1</v>
      </c>
      <c r="C16" s="148" t="s">
        <v>50</v>
      </c>
      <c r="D16" s="148" t="s">
        <v>51</v>
      </c>
      <c r="E16" s="148" t="s">
        <v>52</v>
      </c>
      <c r="F16" s="148" t="s">
        <v>53</v>
      </c>
      <c r="G16" s="149" t="s">
        <v>54</v>
      </c>
      <c r="I16" s="150" t="s">
        <v>49</v>
      </c>
      <c r="J16" s="151" t="s">
        <v>255</v>
      </c>
      <c r="K16" s="148" t="s">
        <v>7</v>
      </c>
      <c r="L16" s="148" t="s">
        <v>6</v>
      </c>
      <c r="N16" s="150" t="s">
        <v>5</v>
      </c>
      <c r="O16" s="150" t="s">
        <v>4</v>
      </c>
      <c r="P16" s="150" t="s">
        <v>3</v>
      </c>
      <c r="R16" s="150" t="s">
        <v>8</v>
      </c>
      <c r="S16" s="150" t="s">
        <v>9</v>
      </c>
      <c r="T16" s="150" t="s">
        <v>10</v>
      </c>
      <c r="U16" s="148" t="s">
        <v>11</v>
      </c>
      <c r="W16" s="150" t="s">
        <v>12</v>
      </c>
      <c r="X16" s="148" t="s">
        <v>13</v>
      </c>
      <c r="Y16" s="148" t="s">
        <v>14</v>
      </c>
      <c r="Z16" s="152"/>
      <c r="AA16" s="148" t="s">
        <v>15</v>
      </c>
      <c r="AB16" s="148" t="s">
        <v>16</v>
      </c>
      <c r="AC16" s="152"/>
      <c r="AD16" s="148" t="s">
        <v>18</v>
      </c>
      <c r="AE16" s="148" t="s">
        <v>19</v>
      </c>
      <c r="AF16" s="152"/>
      <c r="AG16" s="148" t="s">
        <v>21</v>
      </c>
      <c r="AH16" s="148" t="s">
        <v>22</v>
      </c>
      <c r="AI16" s="152"/>
      <c r="AJ16" s="148" t="s">
        <v>24</v>
      </c>
      <c r="AK16" s="148" t="s">
        <v>25</v>
      </c>
      <c r="AL16" s="152"/>
      <c r="AM16" s="148" t="s">
        <v>27</v>
      </c>
      <c r="AN16" s="148" t="s">
        <v>32</v>
      </c>
      <c r="AO16" s="148" t="s">
        <v>33</v>
      </c>
      <c r="AP16" s="152"/>
      <c r="AQ16" s="148" t="s">
        <v>28</v>
      </c>
      <c r="AR16" s="148" t="s">
        <v>34</v>
      </c>
      <c r="AS16" s="148" t="s">
        <v>29</v>
      </c>
      <c r="AT16" s="148" t="s">
        <v>35</v>
      </c>
      <c r="AU16" s="152"/>
      <c r="AV16" s="148" t="s">
        <v>36</v>
      </c>
      <c r="AW16" s="148" t="s">
        <v>37</v>
      </c>
      <c r="AX16" s="148" t="s">
        <v>38</v>
      </c>
      <c r="AY16" s="148" t="s">
        <v>39</v>
      </c>
      <c r="AZ16" s="148" t="s">
        <v>40</v>
      </c>
      <c r="BA16" s="153" t="s">
        <v>329</v>
      </c>
      <c r="BB16" s="212" t="s">
        <v>401</v>
      </c>
      <c r="BC16" s="148" t="s">
        <v>31</v>
      </c>
      <c r="BD16" s="154" t="s">
        <v>30</v>
      </c>
    </row>
    <row r="18" spans="1:62" ht="60.75" customHeight="1" x14ac:dyDescent="0.25">
      <c r="A18" s="155" t="s">
        <v>342</v>
      </c>
      <c r="B18" s="156"/>
      <c r="C18" s="156"/>
      <c r="D18" s="156"/>
      <c r="E18" s="156"/>
      <c r="F18" s="156"/>
      <c r="G18" s="156"/>
      <c r="H18" s="156"/>
      <c r="I18" s="156"/>
      <c r="J18" s="156"/>
      <c r="K18" s="156"/>
      <c r="L18" s="156"/>
      <c r="M18" s="156"/>
      <c r="N18" s="156"/>
      <c r="O18" s="156"/>
      <c r="P18" s="156"/>
      <c r="Q18" s="156"/>
      <c r="R18" s="156"/>
      <c r="S18" s="156"/>
      <c r="T18" s="156"/>
      <c r="U18" s="156"/>
      <c r="V18" s="156"/>
      <c r="W18" s="156"/>
      <c r="X18" s="156"/>
      <c r="Y18" s="156"/>
      <c r="Z18" s="156"/>
      <c r="AA18" s="156"/>
      <c r="AB18" s="156"/>
      <c r="AC18" s="156"/>
      <c r="AD18" s="156"/>
      <c r="AE18" s="156"/>
      <c r="AF18" s="156"/>
      <c r="AG18" s="156"/>
      <c r="AH18" s="156"/>
      <c r="AI18" s="156"/>
      <c r="AJ18" s="156"/>
      <c r="AK18" s="156"/>
      <c r="AL18" s="156"/>
      <c r="AM18" s="156"/>
      <c r="AN18" s="156"/>
      <c r="AO18" s="156"/>
      <c r="AP18" s="156"/>
      <c r="AQ18" s="156"/>
      <c r="AR18" s="156"/>
      <c r="AS18" s="156"/>
      <c r="AT18" s="156"/>
      <c r="AU18" s="156"/>
      <c r="AV18" s="156"/>
      <c r="AW18" s="156"/>
      <c r="AX18" s="156"/>
      <c r="AY18" s="156"/>
      <c r="AZ18" s="156"/>
      <c r="BA18" s="156"/>
      <c r="BB18" s="156"/>
      <c r="BC18" s="156"/>
      <c r="BD18" s="156"/>
      <c r="BE18" s="156"/>
    </row>
    <row r="19" spans="1:62" ht="56.25" customHeight="1" x14ac:dyDescent="0.25">
      <c r="A19" s="157" t="s">
        <v>321</v>
      </c>
      <c r="B19" s="115" t="s">
        <v>144</v>
      </c>
      <c r="C19" s="115" t="s">
        <v>145</v>
      </c>
      <c r="D19" s="115" t="s">
        <v>146</v>
      </c>
      <c r="E19" s="115" t="s">
        <v>147</v>
      </c>
      <c r="F19" s="115" t="s">
        <v>148</v>
      </c>
      <c r="G19" s="115" t="s">
        <v>149</v>
      </c>
      <c r="H19" s="124" t="s">
        <v>322</v>
      </c>
      <c r="I19" s="115" t="s">
        <v>150</v>
      </c>
      <c r="J19" s="115" t="s">
        <v>151</v>
      </c>
      <c r="K19" s="115" t="s">
        <v>152</v>
      </c>
      <c r="L19" s="115" t="s">
        <v>147</v>
      </c>
      <c r="M19" s="124" t="s">
        <v>323</v>
      </c>
      <c r="N19" s="114" t="s">
        <v>153</v>
      </c>
      <c r="O19" s="114" t="s">
        <v>154</v>
      </c>
      <c r="P19" s="114" t="s">
        <v>155</v>
      </c>
      <c r="Q19" s="125" t="s">
        <v>324</v>
      </c>
      <c r="R19" s="117" t="s">
        <v>156</v>
      </c>
      <c r="S19" s="118" t="s">
        <v>157</v>
      </c>
      <c r="T19" s="118" t="s">
        <v>158</v>
      </c>
      <c r="U19" s="119" t="s">
        <v>159</v>
      </c>
      <c r="V19" s="126" t="s">
        <v>325</v>
      </c>
      <c r="W19" s="117" t="s">
        <v>160</v>
      </c>
      <c r="X19" s="120" t="s">
        <v>161</v>
      </c>
      <c r="Y19" s="121" t="s">
        <v>162</v>
      </c>
      <c r="Z19" s="126" t="s">
        <v>326</v>
      </c>
      <c r="AA19" s="116" t="s">
        <v>163</v>
      </c>
      <c r="AB19" s="116" t="s">
        <v>164</v>
      </c>
      <c r="AC19" s="126" t="s">
        <v>327</v>
      </c>
      <c r="AD19" s="116" t="s">
        <v>165</v>
      </c>
      <c r="AE19" s="116" t="s">
        <v>166</v>
      </c>
      <c r="AF19" s="126" t="s">
        <v>328</v>
      </c>
      <c r="AG19" s="116" t="s">
        <v>167</v>
      </c>
      <c r="AH19" s="116" t="s">
        <v>168</v>
      </c>
      <c r="AI19" s="158" t="s">
        <v>332</v>
      </c>
      <c r="AJ19" s="116" t="s">
        <v>169</v>
      </c>
      <c r="AK19" s="116" t="s">
        <v>170</v>
      </c>
      <c r="AL19" s="111" t="s">
        <v>333</v>
      </c>
      <c r="AM19" s="116" t="s">
        <v>171</v>
      </c>
      <c r="AN19" s="116" t="s">
        <v>172</v>
      </c>
      <c r="AO19" s="116" t="s">
        <v>173</v>
      </c>
      <c r="AP19" s="111" t="s">
        <v>334</v>
      </c>
      <c r="AQ19" s="116" t="s">
        <v>174</v>
      </c>
      <c r="AR19" s="116" t="s">
        <v>175</v>
      </c>
      <c r="AS19" s="116" t="s">
        <v>176</v>
      </c>
      <c r="AT19" s="116" t="s">
        <v>177</v>
      </c>
      <c r="AU19" s="111" t="s">
        <v>335</v>
      </c>
      <c r="AV19" s="116" t="s">
        <v>178</v>
      </c>
      <c r="AW19" s="116" t="s">
        <v>179</v>
      </c>
      <c r="AX19" s="116" t="s">
        <v>180</v>
      </c>
      <c r="AY19" s="116" t="s">
        <v>181</v>
      </c>
      <c r="AZ19" s="116" t="s">
        <v>182</v>
      </c>
      <c r="BA19" s="116" t="s">
        <v>183</v>
      </c>
      <c r="BB19" s="127" t="s">
        <v>336</v>
      </c>
      <c r="BC19" s="116" t="s">
        <v>337</v>
      </c>
      <c r="BD19" s="116" t="s">
        <v>338</v>
      </c>
      <c r="BE19" s="114" t="s">
        <v>330</v>
      </c>
      <c r="BG19" s="134" t="s">
        <v>331</v>
      </c>
      <c r="BH19" s="134"/>
      <c r="BI19" s="134"/>
      <c r="BJ19" s="134"/>
    </row>
    <row r="20" spans="1:62" hidden="1" x14ac:dyDescent="0.25">
      <c r="A20" s="90">
        <v>1</v>
      </c>
      <c r="B20" s="90">
        <v>3</v>
      </c>
      <c r="C20" s="90">
        <v>3.5</v>
      </c>
      <c r="D20" s="90">
        <v>3.5</v>
      </c>
      <c r="E20" s="90">
        <v>4</v>
      </c>
      <c r="F20" s="90">
        <v>4</v>
      </c>
      <c r="G20" s="90">
        <v>3</v>
      </c>
      <c r="H20" s="91">
        <f t="shared" ref="H20:H35" si="0">SUM(B20:G20)/6</f>
        <v>3.5</v>
      </c>
      <c r="I20" s="90">
        <v>3.5</v>
      </c>
      <c r="J20" s="90">
        <v>4</v>
      </c>
      <c r="K20" s="90">
        <v>3.5</v>
      </c>
      <c r="L20" s="90">
        <v>4</v>
      </c>
      <c r="M20" s="91">
        <f t="shared" ref="M20:M35" si="1">SUM(I20:L20)/4</f>
        <v>3.75</v>
      </c>
      <c r="N20" s="90">
        <v>3</v>
      </c>
      <c r="O20" s="90">
        <v>3</v>
      </c>
      <c r="P20" s="90">
        <v>3.5</v>
      </c>
      <c r="Q20" s="100">
        <f>SUM(N20:P20)/3</f>
        <v>3.1666666666666665</v>
      </c>
      <c r="R20" s="159">
        <v>3.5</v>
      </c>
      <c r="S20" s="90">
        <v>3.5</v>
      </c>
      <c r="T20" s="90">
        <v>3</v>
      </c>
      <c r="U20" s="90">
        <v>4</v>
      </c>
      <c r="V20" s="100">
        <f>SUM(R20:U20)/4</f>
        <v>3.5</v>
      </c>
      <c r="W20" s="90">
        <v>3.5</v>
      </c>
      <c r="X20" s="90">
        <v>3</v>
      </c>
      <c r="Y20" s="90">
        <v>4</v>
      </c>
      <c r="Z20" s="100">
        <f t="shared" ref="Z20:Z35" si="2">SUM(W20:Y20)/3</f>
        <v>3.5</v>
      </c>
      <c r="AA20" s="90">
        <v>3</v>
      </c>
      <c r="AB20" s="90">
        <v>3</v>
      </c>
      <c r="AC20" s="100">
        <f t="shared" ref="AC20" si="3">SUM(AA20:AB20)/2</f>
        <v>3</v>
      </c>
      <c r="AD20" s="90">
        <v>3</v>
      </c>
      <c r="AE20" s="90">
        <v>3.5</v>
      </c>
      <c r="AF20" s="100">
        <f>SUM(AD20:AE20)/2</f>
        <v>3.25</v>
      </c>
      <c r="AG20" s="159">
        <v>3</v>
      </c>
      <c r="AH20" s="90">
        <v>3</v>
      </c>
      <c r="AI20" s="100">
        <f>SUM(AG20:AH20)/2</f>
        <v>3</v>
      </c>
      <c r="AJ20" s="90">
        <v>3.5</v>
      </c>
      <c r="AK20" s="90">
        <v>4</v>
      </c>
      <c r="AL20" s="100">
        <f t="shared" ref="AL20:AL35" si="4">SUM(AJ20:AK20)/2</f>
        <v>3.75</v>
      </c>
      <c r="AM20" s="90">
        <v>4</v>
      </c>
      <c r="AN20" s="90">
        <v>4</v>
      </c>
      <c r="AO20" s="90">
        <v>4</v>
      </c>
      <c r="AP20" s="100">
        <f>SUM(AM20:AO20)/3</f>
        <v>4</v>
      </c>
      <c r="AQ20" s="90">
        <v>4</v>
      </c>
      <c r="AR20" s="90">
        <v>4</v>
      </c>
      <c r="AS20" s="90">
        <v>4</v>
      </c>
      <c r="AT20" s="90">
        <v>4</v>
      </c>
      <c r="AU20" s="100">
        <f>SUM(AQ20:AT20)/4</f>
        <v>4</v>
      </c>
      <c r="AV20" s="90">
        <v>3.5</v>
      </c>
      <c r="AW20" s="90">
        <v>4</v>
      </c>
      <c r="AX20" s="90">
        <v>4</v>
      </c>
      <c r="AY20" s="90">
        <v>3.5</v>
      </c>
      <c r="AZ20" s="90">
        <v>4</v>
      </c>
      <c r="BA20" s="90">
        <v>4</v>
      </c>
      <c r="BB20" s="91">
        <f>SUM(AV20:BA20)/6</f>
        <v>3.8333333333333335</v>
      </c>
      <c r="BC20" s="90">
        <v>4</v>
      </c>
      <c r="BD20" s="90">
        <v>4</v>
      </c>
      <c r="BE20" s="91">
        <f>SUM(BC20:BD20)/2</f>
        <v>4</v>
      </c>
      <c r="BG20" s="160">
        <f>BE20+BB20+AU20+AP20+AL20+AI20+H20+M20+Q20+V20+Z20+AC20+AF20</f>
        <v>46.25</v>
      </c>
      <c r="BH20" s="134">
        <f>BG20/11</f>
        <v>4.2045454545454541</v>
      </c>
      <c r="BI20" s="134"/>
      <c r="BJ20" s="160"/>
    </row>
    <row r="21" spans="1:62" ht="21.75" hidden="1" customHeight="1" x14ac:dyDescent="0.25">
      <c r="A21" s="90">
        <v>2</v>
      </c>
      <c r="B21" s="90">
        <v>3</v>
      </c>
      <c r="C21" s="90">
        <v>4</v>
      </c>
      <c r="D21" s="90">
        <v>3</v>
      </c>
      <c r="E21" s="90">
        <v>2</v>
      </c>
      <c r="F21" s="90">
        <v>3</v>
      </c>
      <c r="G21" s="90">
        <v>4</v>
      </c>
      <c r="H21" s="91">
        <f>SUM(B21:G21)/5</f>
        <v>3.8</v>
      </c>
      <c r="I21" s="90">
        <v>3</v>
      </c>
      <c r="J21" s="90">
        <v>3</v>
      </c>
      <c r="K21" s="90">
        <v>3</v>
      </c>
      <c r="L21" s="90">
        <v>3</v>
      </c>
      <c r="M21" s="91">
        <f t="shared" si="1"/>
        <v>3</v>
      </c>
      <c r="N21" s="90">
        <v>3</v>
      </c>
      <c r="O21" s="90">
        <v>3</v>
      </c>
      <c r="P21" s="90">
        <v>3</v>
      </c>
      <c r="Q21" s="100">
        <f t="shared" ref="Q21:Q35" si="5">SUM(N21:P21)/3</f>
        <v>3</v>
      </c>
      <c r="R21" s="159">
        <v>3</v>
      </c>
      <c r="S21" s="90">
        <v>3</v>
      </c>
      <c r="T21" s="90">
        <v>3</v>
      </c>
      <c r="U21" s="90">
        <v>3</v>
      </c>
      <c r="V21" s="100">
        <f t="shared" ref="V21:V35" si="6">SUM(R21:U21)/4</f>
        <v>3</v>
      </c>
      <c r="W21" s="90">
        <v>3</v>
      </c>
      <c r="X21" s="90">
        <v>4</v>
      </c>
      <c r="Y21" s="90">
        <v>3</v>
      </c>
      <c r="Z21" s="100">
        <f t="shared" si="2"/>
        <v>3.3333333333333335</v>
      </c>
      <c r="AA21" s="90">
        <v>3</v>
      </c>
      <c r="AB21" s="90">
        <v>3</v>
      </c>
      <c r="AC21" s="100">
        <f>SUM(AA21:AB21)/2</f>
        <v>3</v>
      </c>
      <c r="AD21" s="90">
        <v>3</v>
      </c>
      <c r="AE21" s="90">
        <v>3</v>
      </c>
      <c r="AF21" s="100">
        <f>SUM(AD21:AE21)/2</f>
        <v>3</v>
      </c>
      <c r="AG21" s="159">
        <v>4</v>
      </c>
      <c r="AH21" s="90">
        <v>4</v>
      </c>
      <c r="AI21" s="100">
        <f>SUM(AG21:AH21)/2</f>
        <v>4</v>
      </c>
      <c r="AJ21" s="90">
        <v>3</v>
      </c>
      <c r="AK21" s="90">
        <v>3</v>
      </c>
      <c r="AL21" s="100">
        <f>SUM(AJ21:AK21)/2</f>
        <v>3</v>
      </c>
      <c r="AM21" s="90">
        <v>3</v>
      </c>
      <c r="AN21" s="90">
        <v>3</v>
      </c>
      <c r="AO21" s="90">
        <v>3</v>
      </c>
      <c r="AP21" s="100">
        <f>SUM(AM21:AO21)/3</f>
        <v>3</v>
      </c>
      <c r="AQ21" s="90">
        <v>2.5</v>
      </c>
      <c r="AR21" s="90">
        <v>3</v>
      </c>
      <c r="AS21" s="90">
        <v>3</v>
      </c>
      <c r="AT21" s="90">
        <v>3</v>
      </c>
      <c r="AU21" s="100">
        <f t="shared" ref="AU21:AU35" si="7">SUM(AQ21:AT21)/4</f>
        <v>2.875</v>
      </c>
      <c r="AV21" s="90">
        <v>3</v>
      </c>
      <c r="AW21" s="90">
        <v>3</v>
      </c>
      <c r="AX21" s="90">
        <v>4</v>
      </c>
      <c r="AY21" s="90">
        <v>4</v>
      </c>
      <c r="AZ21" s="90">
        <v>3</v>
      </c>
      <c r="BA21" s="90">
        <v>3</v>
      </c>
      <c r="BB21" s="91">
        <f t="shared" ref="BB21:BB35" si="8">SUM(AV21:BA21)/6</f>
        <v>3.3333333333333335</v>
      </c>
      <c r="BC21" s="90">
        <v>4</v>
      </c>
      <c r="BD21" s="90">
        <v>4</v>
      </c>
      <c r="BE21" s="91">
        <f t="shared" ref="BE21:BE35" si="9">SUM(BC21:BD21)/2</f>
        <v>4</v>
      </c>
      <c r="BG21" s="160">
        <f t="shared" ref="BG21:BG35" si="10">BE21+BB21+AU21+AP21+AL21+AI21+H21+M21+Q21+V21+Z21+AC21+AF21</f>
        <v>42.341666666666676</v>
      </c>
      <c r="BH21" s="134"/>
      <c r="BI21" s="134"/>
      <c r="BJ21" s="160"/>
    </row>
    <row r="22" spans="1:62" ht="16.5" hidden="1" customHeight="1" x14ac:dyDescent="0.25">
      <c r="A22" s="90">
        <v>3</v>
      </c>
      <c r="B22" s="90">
        <v>3.5</v>
      </c>
      <c r="C22" s="90">
        <v>3</v>
      </c>
      <c r="D22" s="90">
        <v>3.5</v>
      </c>
      <c r="E22" s="90">
        <v>3.5</v>
      </c>
      <c r="F22" s="90">
        <v>3.5</v>
      </c>
      <c r="G22" s="90">
        <v>3.5</v>
      </c>
      <c r="H22" s="91">
        <f t="shared" si="0"/>
        <v>3.4166666666666665</v>
      </c>
      <c r="I22" s="90">
        <v>3.5</v>
      </c>
      <c r="J22" s="163">
        <v>0</v>
      </c>
      <c r="K22" s="90">
        <v>3</v>
      </c>
      <c r="L22" s="161">
        <v>3</v>
      </c>
      <c r="M22" s="91">
        <f>SUM(I22:L22)/3</f>
        <v>3.1666666666666665</v>
      </c>
      <c r="N22" s="90">
        <v>3.5</v>
      </c>
      <c r="O22" s="90">
        <v>3.5</v>
      </c>
      <c r="P22" s="90">
        <v>3.5</v>
      </c>
      <c r="Q22" s="100">
        <f t="shared" si="5"/>
        <v>3.5</v>
      </c>
      <c r="R22" s="159">
        <v>3</v>
      </c>
      <c r="S22" s="90">
        <v>3</v>
      </c>
      <c r="T22" s="90">
        <v>3</v>
      </c>
      <c r="U22" s="90">
        <v>3</v>
      </c>
      <c r="V22" s="100">
        <f t="shared" si="6"/>
        <v>3</v>
      </c>
      <c r="W22" s="90">
        <v>3</v>
      </c>
      <c r="X22" s="90">
        <v>3</v>
      </c>
      <c r="Y22" s="90">
        <v>3</v>
      </c>
      <c r="Z22" s="100">
        <f t="shared" si="2"/>
        <v>3</v>
      </c>
      <c r="AA22" s="90">
        <v>3.5</v>
      </c>
      <c r="AB22" s="90">
        <v>3.5</v>
      </c>
      <c r="AC22" s="100">
        <f>SUM(AA22:AB22)/2</f>
        <v>3.5</v>
      </c>
      <c r="AD22" s="90">
        <v>3.5</v>
      </c>
      <c r="AE22" s="90">
        <v>3.5</v>
      </c>
      <c r="AF22" s="100">
        <f t="shared" ref="AF22:AF35" si="11">SUM(AD22:AE22)/2</f>
        <v>3.5</v>
      </c>
      <c r="AG22" s="159">
        <v>3</v>
      </c>
      <c r="AH22" s="90">
        <v>3.5</v>
      </c>
      <c r="AI22" s="100">
        <f t="shared" ref="AI22:AI35" si="12">SUM(AG22:AH22)/2</f>
        <v>3.25</v>
      </c>
      <c r="AJ22" s="90">
        <v>3</v>
      </c>
      <c r="AK22" s="90">
        <v>3.5</v>
      </c>
      <c r="AL22" s="100">
        <f t="shared" si="4"/>
        <v>3.25</v>
      </c>
      <c r="AM22" s="90">
        <v>3.5</v>
      </c>
      <c r="AN22" s="90">
        <v>3</v>
      </c>
      <c r="AO22" s="90">
        <v>3.5</v>
      </c>
      <c r="AP22" s="100">
        <f>SUM(AM22:AO22)/3</f>
        <v>3.3333333333333335</v>
      </c>
      <c r="AQ22" s="90">
        <v>3.5</v>
      </c>
      <c r="AR22" s="163"/>
      <c r="AS22" s="90">
        <v>3.5</v>
      </c>
      <c r="AT22" s="90">
        <v>3.5</v>
      </c>
      <c r="AU22" s="100">
        <f>SUM(AQ22:AT22)/3</f>
        <v>3.5</v>
      </c>
      <c r="AV22" s="90">
        <v>3</v>
      </c>
      <c r="AW22" s="90">
        <v>3.5</v>
      </c>
      <c r="AX22" s="90">
        <v>3.5</v>
      </c>
      <c r="AY22" s="90">
        <v>3</v>
      </c>
      <c r="AZ22" s="90">
        <v>3.5</v>
      </c>
      <c r="BA22" s="90">
        <v>3.5</v>
      </c>
      <c r="BB22" s="91">
        <f t="shared" si="8"/>
        <v>3.3333333333333335</v>
      </c>
      <c r="BC22" s="90">
        <v>3</v>
      </c>
      <c r="BD22" s="90">
        <v>3</v>
      </c>
      <c r="BE22" s="91">
        <f t="shared" si="9"/>
        <v>3</v>
      </c>
      <c r="BG22" s="160">
        <f t="shared" si="10"/>
        <v>42.75</v>
      </c>
      <c r="BH22" s="134"/>
      <c r="BI22" s="134"/>
      <c r="BJ22" s="160"/>
    </row>
    <row r="23" spans="1:62" ht="25.5" hidden="1" customHeight="1" x14ac:dyDescent="0.25">
      <c r="A23" s="90">
        <v>4</v>
      </c>
      <c r="B23" s="90">
        <v>4</v>
      </c>
      <c r="C23" s="90">
        <v>4</v>
      </c>
      <c r="D23" s="90">
        <v>4</v>
      </c>
      <c r="E23" s="90">
        <v>4</v>
      </c>
      <c r="F23" s="90">
        <v>4</v>
      </c>
      <c r="G23" s="90">
        <v>4</v>
      </c>
      <c r="H23" s="91">
        <f t="shared" si="0"/>
        <v>4</v>
      </c>
      <c r="I23" s="90">
        <v>4</v>
      </c>
      <c r="J23" s="90">
        <v>4</v>
      </c>
      <c r="K23" s="90">
        <v>4</v>
      </c>
      <c r="L23" s="161">
        <v>4</v>
      </c>
      <c r="M23" s="91">
        <f t="shared" si="1"/>
        <v>4</v>
      </c>
      <c r="N23" s="90">
        <v>3.5</v>
      </c>
      <c r="O23" s="90">
        <v>3.5</v>
      </c>
      <c r="P23" s="90">
        <v>4</v>
      </c>
      <c r="Q23" s="100">
        <f t="shared" si="5"/>
        <v>3.6666666666666665</v>
      </c>
      <c r="R23" s="159">
        <v>3.5</v>
      </c>
      <c r="S23" s="90">
        <v>3.5</v>
      </c>
      <c r="T23" s="90">
        <v>4</v>
      </c>
      <c r="U23" s="90">
        <v>4</v>
      </c>
      <c r="V23" s="100">
        <f t="shared" si="6"/>
        <v>3.75</v>
      </c>
      <c r="W23" s="90">
        <v>4</v>
      </c>
      <c r="X23" s="90">
        <v>3</v>
      </c>
      <c r="Y23" s="90">
        <v>3</v>
      </c>
      <c r="Z23" s="100">
        <f t="shared" si="2"/>
        <v>3.3333333333333335</v>
      </c>
      <c r="AA23" s="90">
        <v>2</v>
      </c>
      <c r="AB23" s="90">
        <v>2</v>
      </c>
      <c r="AC23" s="100">
        <f t="shared" ref="AC23:AC27" si="13">SUM(AA23:AB23)/2</f>
        <v>2</v>
      </c>
      <c r="AD23" s="90">
        <v>3.5</v>
      </c>
      <c r="AE23" s="90">
        <v>4</v>
      </c>
      <c r="AF23" s="100">
        <f t="shared" si="11"/>
        <v>3.75</v>
      </c>
      <c r="AG23" s="159">
        <v>3</v>
      </c>
      <c r="AH23" s="90">
        <v>3</v>
      </c>
      <c r="AI23" s="100">
        <f t="shared" si="12"/>
        <v>3</v>
      </c>
      <c r="AJ23" s="90">
        <v>3.5</v>
      </c>
      <c r="AK23" s="90">
        <v>3.5</v>
      </c>
      <c r="AL23" s="100">
        <f t="shared" si="4"/>
        <v>3.5</v>
      </c>
      <c r="AM23" s="90">
        <v>4</v>
      </c>
      <c r="AN23" s="90">
        <v>4</v>
      </c>
      <c r="AO23" s="90">
        <v>4</v>
      </c>
      <c r="AP23" s="100">
        <f t="shared" ref="AP23:AP27" si="14">SUM(AM23:AO23)/3</f>
        <v>4</v>
      </c>
      <c r="AQ23" s="90">
        <v>4</v>
      </c>
      <c r="AR23" s="90">
        <v>4</v>
      </c>
      <c r="AS23" s="90">
        <v>4</v>
      </c>
      <c r="AT23" s="90">
        <v>4</v>
      </c>
      <c r="AU23" s="100">
        <f t="shared" si="7"/>
        <v>4</v>
      </c>
      <c r="AV23" s="90">
        <v>4</v>
      </c>
      <c r="AW23" s="90">
        <v>4</v>
      </c>
      <c r="AX23" s="90">
        <v>4</v>
      </c>
      <c r="AY23" s="90">
        <v>4</v>
      </c>
      <c r="AZ23" s="90">
        <v>3</v>
      </c>
      <c r="BA23" s="90">
        <v>3.5</v>
      </c>
      <c r="BB23" s="91">
        <f t="shared" si="8"/>
        <v>3.75</v>
      </c>
      <c r="BC23" s="90">
        <v>3</v>
      </c>
      <c r="BD23" s="90">
        <v>3</v>
      </c>
      <c r="BE23" s="91">
        <f t="shared" si="9"/>
        <v>3</v>
      </c>
      <c r="BG23" s="160"/>
      <c r="BH23" s="134"/>
      <c r="BI23" s="134"/>
      <c r="BJ23" s="160"/>
    </row>
    <row r="24" spans="1:62" ht="25.5" hidden="1" customHeight="1" x14ac:dyDescent="0.25">
      <c r="A24" s="90">
        <v>5</v>
      </c>
      <c r="B24" s="90">
        <v>2.5</v>
      </c>
      <c r="C24" s="90">
        <v>3</v>
      </c>
      <c r="D24" s="90">
        <v>3.5</v>
      </c>
      <c r="E24" s="90">
        <v>4</v>
      </c>
      <c r="F24" s="90">
        <v>4</v>
      </c>
      <c r="G24" s="90">
        <v>2.5</v>
      </c>
      <c r="H24" s="91">
        <f t="shared" si="0"/>
        <v>3.25</v>
      </c>
      <c r="I24" s="90">
        <v>3</v>
      </c>
      <c r="J24" s="90">
        <v>4</v>
      </c>
      <c r="K24" s="90">
        <v>3.5</v>
      </c>
      <c r="L24" s="161">
        <v>4</v>
      </c>
      <c r="M24" s="91">
        <f t="shared" si="1"/>
        <v>3.625</v>
      </c>
      <c r="N24" s="90">
        <v>2.5</v>
      </c>
      <c r="O24" s="90">
        <v>3</v>
      </c>
      <c r="P24" s="90">
        <v>3.5</v>
      </c>
      <c r="Q24" s="100">
        <f t="shared" si="5"/>
        <v>3</v>
      </c>
      <c r="R24" s="159">
        <v>3.5</v>
      </c>
      <c r="S24" s="90">
        <v>3.5</v>
      </c>
      <c r="T24" s="90">
        <v>3</v>
      </c>
      <c r="U24" s="90">
        <v>4</v>
      </c>
      <c r="V24" s="100">
        <f t="shared" si="6"/>
        <v>3.5</v>
      </c>
      <c r="W24" s="90">
        <v>3.5</v>
      </c>
      <c r="X24" s="90">
        <v>3</v>
      </c>
      <c r="Y24" s="90">
        <v>4</v>
      </c>
      <c r="Z24" s="100">
        <f t="shared" si="2"/>
        <v>3.5</v>
      </c>
      <c r="AA24" s="90">
        <v>3</v>
      </c>
      <c r="AB24" s="90">
        <v>3</v>
      </c>
      <c r="AC24" s="100">
        <f t="shared" si="13"/>
        <v>3</v>
      </c>
      <c r="AD24" s="90">
        <v>3</v>
      </c>
      <c r="AE24" s="90">
        <v>3</v>
      </c>
      <c r="AF24" s="100">
        <f t="shared" si="11"/>
        <v>3</v>
      </c>
      <c r="AG24" s="159">
        <v>3</v>
      </c>
      <c r="AH24" s="90">
        <v>3</v>
      </c>
      <c r="AI24" s="100">
        <f t="shared" si="12"/>
        <v>3</v>
      </c>
      <c r="AJ24" s="90">
        <v>3.5</v>
      </c>
      <c r="AK24" s="128">
        <v>3.5</v>
      </c>
      <c r="AL24" s="100">
        <f t="shared" si="4"/>
        <v>3.5</v>
      </c>
      <c r="AM24" s="90">
        <v>3</v>
      </c>
      <c r="AN24" s="90">
        <v>4</v>
      </c>
      <c r="AO24" s="90">
        <v>4</v>
      </c>
      <c r="AP24" s="100">
        <f t="shared" si="14"/>
        <v>3.6666666666666665</v>
      </c>
      <c r="AQ24" s="90">
        <v>4</v>
      </c>
      <c r="AR24" s="90">
        <v>4</v>
      </c>
      <c r="AS24" s="90">
        <v>4</v>
      </c>
      <c r="AT24" s="90">
        <v>4</v>
      </c>
      <c r="AU24" s="100">
        <f t="shared" si="7"/>
        <v>4</v>
      </c>
      <c r="AV24" s="90">
        <v>4</v>
      </c>
      <c r="AW24" s="90">
        <v>4</v>
      </c>
      <c r="AX24" s="90">
        <v>3.5</v>
      </c>
      <c r="AY24" s="90">
        <v>3.5</v>
      </c>
      <c r="AZ24" s="90">
        <v>4</v>
      </c>
      <c r="BA24" s="90">
        <v>4</v>
      </c>
      <c r="BB24" s="91">
        <f t="shared" si="8"/>
        <v>3.8333333333333335</v>
      </c>
      <c r="BC24" s="90">
        <v>4</v>
      </c>
      <c r="BD24" s="90">
        <v>4</v>
      </c>
      <c r="BE24" s="91">
        <f t="shared" si="9"/>
        <v>4</v>
      </c>
      <c r="BG24" s="160"/>
      <c r="BH24" s="134"/>
      <c r="BI24" s="134"/>
      <c r="BJ24" s="160"/>
    </row>
    <row r="25" spans="1:62" ht="25.5" hidden="1" customHeight="1" x14ac:dyDescent="0.25">
      <c r="A25" s="90">
        <v>6</v>
      </c>
      <c r="B25" s="90">
        <v>4</v>
      </c>
      <c r="C25" s="90">
        <v>4</v>
      </c>
      <c r="D25" s="90">
        <v>3</v>
      </c>
      <c r="E25" s="90">
        <v>4</v>
      </c>
      <c r="F25" s="90">
        <v>4</v>
      </c>
      <c r="G25" s="90">
        <v>4</v>
      </c>
      <c r="H25" s="91">
        <f t="shared" si="0"/>
        <v>3.8333333333333335</v>
      </c>
      <c r="I25" s="90">
        <v>4</v>
      </c>
      <c r="J25" s="90">
        <v>4</v>
      </c>
      <c r="K25" s="90">
        <v>4</v>
      </c>
      <c r="L25" s="161">
        <v>4</v>
      </c>
      <c r="M25" s="91">
        <f t="shared" si="1"/>
        <v>4</v>
      </c>
      <c r="N25" s="90">
        <v>4</v>
      </c>
      <c r="O25" s="90">
        <v>4</v>
      </c>
      <c r="P25" s="90">
        <v>4</v>
      </c>
      <c r="Q25" s="100">
        <f t="shared" si="5"/>
        <v>4</v>
      </c>
      <c r="R25" s="159">
        <v>3</v>
      </c>
      <c r="S25" s="90">
        <v>4</v>
      </c>
      <c r="T25" s="90">
        <v>4</v>
      </c>
      <c r="U25" s="90">
        <v>4</v>
      </c>
      <c r="V25" s="100">
        <f t="shared" si="6"/>
        <v>3.75</v>
      </c>
      <c r="W25" s="90">
        <v>4</v>
      </c>
      <c r="X25" s="90">
        <v>4</v>
      </c>
      <c r="Y25" s="90">
        <v>4</v>
      </c>
      <c r="Z25" s="100">
        <f t="shared" si="2"/>
        <v>4</v>
      </c>
      <c r="AA25" s="90">
        <v>4</v>
      </c>
      <c r="AB25" s="90">
        <v>4</v>
      </c>
      <c r="AC25" s="100">
        <f t="shared" si="13"/>
        <v>4</v>
      </c>
      <c r="AD25" s="90">
        <v>4</v>
      </c>
      <c r="AE25" s="90">
        <v>4</v>
      </c>
      <c r="AF25" s="100">
        <f t="shared" si="11"/>
        <v>4</v>
      </c>
      <c r="AG25" s="159">
        <v>4</v>
      </c>
      <c r="AH25" s="90">
        <v>4</v>
      </c>
      <c r="AI25" s="100">
        <f t="shared" si="12"/>
        <v>4</v>
      </c>
      <c r="AJ25" s="90">
        <v>4</v>
      </c>
      <c r="AK25" s="90">
        <v>4</v>
      </c>
      <c r="AL25" s="100">
        <f t="shared" si="4"/>
        <v>4</v>
      </c>
      <c r="AM25" s="90">
        <v>4</v>
      </c>
      <c r="AN25" s="90">
        <v>4</v>
      </c>
      <c r="AO25" s="90">
        <v>4</v>
      </c>
      <c r="AP25" s="100">
        <f t="shared" si="14"/>
        <v>4</v>
      </c>
      <c r="AQ25" s="90">
        <v>4</v>
      </c>
      <c r="AR25" s="90">
        <v>4</v>
      </c>
      <c r="AS25" s="90">
        <v>4</v>
      </c>
      <c r="AT25" s="90">
        <v>4</v>
      </c>
      <c r="AU25" s="100">
        <f t="shared" si="7"/>
        <v>4</v>
      </c>
      <c r="AV25" s="90">
        <v>4</v>
      </c>
      <c r="AW25" s="90">
        <v>4</v>
      </c>
      <c r="AX25" s="90">
        <v>4</v>
      </c>
      <c r="AY25" s="90">
        <v>4</v>
      </c>
      <c r="AZ25" s="90">
        <v>4</v>
      </c>
      <c r="BA25" s="90">
        <v>4</v>
      </c>
      <c r="BB25" s="91">
        <f t="shared" si="8"/>
        <v>4</v>
      </c>
      <c r="BC25" s="90">
        <v>4</v>
      </c>
      <c r="BD25" s="90">
        <v>4</v>
      </c>
      <c r="BE25" s="91">
        <f t="shared" si="9"/>
        <v>4</v>
      </c>
      <c r="BG25" s="160"/>
      <c r="BH25" s="134"/>
      <c r="BI25" s="134"/>
      <c r="BJ25" s="160"/>
    </row>
    <row r="26" spans="1:62" ht="25.5" hidden="1" customHeight="1" x14ac:dyDescent="0.25">
      <c r="A26" s="90">
        <v>7</v>
      </c>
      <c r="B26" s="90">
        <v>4</v>
      </c>
      <c r="C26" s="90">
        <v>4</v>
      </c>
      <c r="D26" s="90">
        <v>3</v>
      </c>
      <c r="E26" s="90">
        <v>4</v>
      </c>
      <c r="F26" s="90">
        <v>4</v>
      </c>
      <c r="G26" s="90">
        <v>3</v>
      </c>
      <c r="H26" s="91">
        <f t="shared" si="0"/>
        <v>3.6666666666666665</v>
      </c>
      <c r="I26" s="90">
        <v>4</v>
      </c>
      <c r="J26" s="90">
        <v>4</v>
      </c>
      <c r="K26" s="90">
        <v>4</v>
      </c>
      <c r="L26" s="161">
        <v>4</v>
      </c>
      <c r="M26" s="91">
        <f t="shared" si="1"/>
        <v>4</v>
      </c>
      <c r="N26" s="90">
        <v>4</v>
      </c>
      <c r="O26" s="90">
        <v>3</v>
      </c>
      <c r="P26" s="90">
        <v>4</v>
      </c>
      <c r="Q26" s="100">
        <f t="shared" si="5"/>
        <v>3.6666666666666665</v>
      </c>
      <c r="R26" s="159">
        <v>4</v>
      </c>
      <c r="S26" s="90">
        <v>4</v>
      </c>
      <c r="T26" s="90">
        <v>4</v>
      </c>
      <c r="U26" s="90">
        <v>4</v>
      </c>
      <c r="V26" s="100">
        <f t="shared" si="6"/>
        <v>4</v>
      </c>
      <c r="W26" s="90">
        <v>4</v>
      </c>
      <c r="X26" s="90">
        <v>3</v>
      </c>
      <c r="Y26" s="90">
        <v>4</v>
      </c>
      <c r="Z26" s="100">
        <f t="shared" si="2"/>
        <v>3.6666666666666665</v>
      </c>
      <c r="AA26" s="90">
        <v>3</v>
      </c>
      <c r="AB26" s="90">
        <v>3</v>
      </c>
      <c r="AC26" s="100">
        <f t="shared" si="13"/>
        <v>3</v>
      </c>
      <c r="AD26" s="90">
        <v>4</v>
      </c>
      <c r="AE26" s="90">
        <v>4</v>
      </c>
      <c r="AF26" s="100">
        <f t="shared" si="11"/>
        <v>4</v>
      </c>
      <c r="AG26" s="159">
        <v>3</v>
      </c>
      <c r="AH26" s="90">
        <v>3</v>
      </c>
      <c r="AI26" s="100">
        <f t="shared" si="12"/>
        <v>3</v>
      </c>
      <c r="AJ26" s="90">
        <v>3</v>
      </c>
      <c r="AK26" s="90">
        <v>3</v>
      </c>
      <c r="AL26" s="100">
        <f t="shared" si="4"/>
        <v>3</v>
      </c>
      <c r="AM26" s="90">
        <v>4</v>
      </c>
      <c r="AN26" s="90">
        <v>4</v>
      </c>
      <c r="AO26" s="90">
        <v>4</v>
      </c>
      <c r="AP26" s="100">
        <f t="shared" si="14"/>
        <v>4</v>
      </c>
      <c r="AQ26" s="90">
        <v>3</v>
      </c>
      <c r="AR26" s="90">
        <v>4</v>
      </c>
      <c r="AS26" s="90">
        <v>4</v>
      </c>
      <c r="AT26" s="90">
        <v>4</v>
      </c>
      <c r="AU26" s="100">
        <f t="shared" si="7"/>
        <v>3.75</v>
      </c>
      <c r="AV26" s="90">
        <v>3</v>
      </c>
      <c r="AW26" s="90">
        <v>4</v>
      </c>
      <c r="AX26" s="90">
        <v>4</v>
      </c>
      <c r="AY26" s="90">
        <v>4</v>
      </c>
      <c r="AZ26" s="90">
        <v>4</v>
      </c>
      <c r="BA26" s="90">
        <v>4</v>
      </c>
      <c r="BB26" s="91">
        <f t="shared" si="8"/>
        <v>3.8333333333333335</v>
      </c>
      <c r="BC26" s="90">
        <v>4</v>
      </c>
      <c r="BD26" s="90">
        <v>3</v>
      </c>
      <c r="BE26" s="91">
        <f t="shared" si="9"/>
        <v>3.5</v>
      </c>
      <c r="BG26" s="160"/>
      <c r="BH26" s="134"/>
      <c r="BI26" s="134"/>
      <c r="BJ26" s="160"/>
    </row>
    <row r="27" spans="1:62" ht="25.5" hidden="1" customHeight="1" x14ac:dyDescent="0.25">
      <c r="A27" s="90">
        <v>8</v>
      </c>
      <c r="B27" s="90">
        <v>3</v>
      </c>
      <c r="C27" s="90">
        <v>2.5</v>
      </c>
      <c r="D27" s="90">
        <v>3.5</v>
      </c>
      <c r="E27" s="90">
        <v>4</v>
      </c>
      <c r="F27" s="90">
        <v>3.5</v>
      </c>
      <c r="G27" s="90">
        <v>3</v>
      </c>
      <c r="H27" s="91">
        <f t="shared" si="0"/>
        <v>3.25</v>
      </c>
      <c r="I27" s="90">
        <v>4</v>
      </c>
      <c r="J27" s="90">
        <v>4</v>
      </c>
      <c r="K27" s="90">
        <v>3.5</v>
      </c>
      <c r="L27" s="161">
        <v>4</v>
      </c>
      <c r="M27" s="91">
        <f t="shared" si="1"/>
        <v>3.875</v>
      </c>
      <c r="N27" s="90">
        <v>4</v>
      </c>
      <c r="O27" s="90">
        <v>4</v>
      </c>
      <c r="P27" s="90">
        <v>4</v>
      </c>
      <c r="Q27" s="100">
        <f t="shared" si="5"/>
        <v>4</v>
      </c>
      <c r="R27" s="159">
        <v>3</v>
      </c>
      <c r="S27" s="90">
        <v>3</v>
      </c>
      <c r="T27" s="90">
        <v>4</v>
      </c>
      <c r="U27" s="90">
        <v>3.5</v>
      </c>
      <c r="V27" s="100">
        <f t="shared" si="6"/>
        <v>3.375</v>
      </c>
      <c r="W27" s="90">
        <v>3.5</v>
      </c>
      <c r="X27" s="90">
        <v>3.5</v>
      </c>
      <c r="Y27" s="90">
        <v>3.5</v>
      </c>
      <c r="Z27" s="100">
        <f t="shared" si="2"/>
        <v>3.5</v>
      </c>
      <c r="AA27" s="90">
        <v>4</v>
      </c>
      <c r="AB27" s="90">
        <v>4</v>
      </c>
      <c r="AC27" s="100">
        <f t="shared" si="13"/>
        <v>4</v>
      </c>
      <c r="AD27" s="90">
        <v>4</v>
      </c>
      <c r="AE27" s="90">
        <v>3.5</v>
      </c>
      <c r="AF27" s="100">
        <f t="shared" si="11"/>
        <v>3.75</v>
      </c>
      <c r="AG27" s="159">
        <v>3</v>
      </c>
      <c r="AH27" s="90">
        <v>4</v>
      </c>
      <c r="AI27" s="100">
        <f t="shared" si="12"/>
        <v>3.5</v>
      </c>
      <c r="AJ27" s="90">
        <v>4</v>
      </c>
      <c r="AK27" s="90">
        <v>4</v>
      </c>
      <c r="AL27" s="100">
        <f t="shared" si="4"/>
        <v>4</v>
      </c>
      <c r="AM27" s="90">
        <v>4</v>
      </c>
      <c r="AN27" s="90">
        <v>3.5</v>
      </c>
      <c r="AO27" s="90">
        <v>3</v>
      </c>
      <c r="AP27" s="100">
        <f t="shared" si="14"/>
        <v>3.5</v>
      </c>
      <c r="AQ27" s="90">
        <v>3</v>
      </c>
      <c r="AR27" s="90">
        <v>3.5</v>
      </c>
      <c r="AS27" s="90">
        <v>3.5</v>
      </c>
      <c r="AT27" s="90">
        <v>3.5</v>
      </c>
      <c r="AU27" s="100">
        <f t="shared" si="7"/>
        <v>3.375</v>
      </c>
      <c r="AV27" s="90">
        <v>3</v>
      </c>
      <c r="AW27" s="162">
        <v>2.5</v>
      </c>
      <c r="AX27" s="90">
        <v>3.5</v>
      </c>
      <c r="AY27" s="90">
        <v>4</v>
      </c>
      <c r="AZ27" s="90">
        <v>4</v>
      </c>
      <c r="BA27" s="90">
        <v>4</v>
      </c>
      <c r="BB27" s="91">
        <f t="shared" si="8"/>
        <v>3.5</v>
      </c>
      <c r="BC27" s="90">
        <v>4</v>
      </c>
      <c r="BD27" s="90">
        <v>3.5</v>
      </c>
      <c r="BE27" s="91">
        <f t="shared" si="9"/>
        <v>3.75</v>
      </c>
      <c r="BG27" s="160"/>
      <c r="BH27" s="134"/>
      <c r="BI27" s="134"/>
      <c r="BJ27" s="160"/>
    </row>
    <row r="28" spans="1:62" ht="14.25" hidden="1" customHeight="1" x14ac:dyDescent="0.25">
      <c r="A28" s="90">
        <v>9</v>
      </c>
      <c r="B28" s="90">
        <v>3</v>
      </c>
      <c r="C28" s="90">
        <v>4</v>
      </c>
      <c r="D28" s="90">
        <v>4</v>
      </c>
      <c r="E28" s="90">
        <v>4</v>
      </c>
      <c r="F28" s="90">
        <v>3</v>
      </c>
      <c r="G28" s="90">
        <v>4</v>
      </c>
      <c r="H28" s="91">
        <f t="shared" si="0"/>
        <v>3.6666666666666665</v>
      </c>
      <c r="I28" s="90">
        <v>4</v>
      </c>
      <c r="J28" s="90">
        <v>3</v>
      </c>
      <c r="K28" s="90">
        <v>3</v>
      </c>
      <c r="L28" s="90">
        <v>4</v>
      </c>
      <c r="M28" s="91">
        <f t="shared" si="1"/>
        <v>3.5</v>
      </c>
      <c r="N28" s="90">
        <v>4</v>
      </c>
      <c r="O28" s="163">
        <v>3</v>
      </c>
      <c r="P28" s="134">
        <v>4</v>
      </c>
      <c r="Q28" s="100">
        <f t="shared" si="5"/>
        <v>3.6666666666666665</v>
      </c>
      <c r="R28" s="159">
        <v>4</v>
      </c>
      <c r="S28" s="159">
        <v>4</v>
      </c>
      <c r="T28" s="90">
        <v>4</v>
      </c>
      <c r="U28" s="90">
        <v>4</v>
      </c>
      <c r="V28" s="100">
        <f t="shared" si="6"/>
        <v>4</v>
      </c>
      <c r="W28" s="90">
        <v>4</v>
      </c>
      <c r="X28" s="90">
        <v>3</v>
      </c>
      <c r="Y28" s="90">
        <v>3</v>
      </c>
      <c r="Z28" s="100">
        <f t="shared" si="2"/>
        <v>3.3333333333333335</v>
      </c>
      <c r="AA28" s="90">
        <v>4</v>
      </c>
      <c r="AB28" s="90">
        <v>4</v>
      </c>
      <c r="AC28" s="100">
        <f>SUM(AA28:AB28)/2</f>
        <v>4</v>
      </c>
      <c r="AD28" s="90">
        <v>4</v>
      </c>
      <c r="AE28" s="90">
        <v>4</v>
      </c>
      <c r="AF28" s="100">
        <f t="shared" si="11"/>
        <v>4</v>
      </c>
      <c r="AG28" s="159">
        <v>3</v>
      </c>
      <c r="AH28" s="90">
        <v>3</v>
      </c>
      <c r="AI28" s="100">
        <f t="shared" si="12"/>
        <v>3</v>
      </c>
      <c r="AJ28" s="90">
        <v>4</v>
      </c>
      <c r="AK28" s="90">
        <v>4</v>
      </c>
      <c r="AL28" s="100">
        <f t="shared" si="4"/>
        <v>4</v>
      </c>
      <c r="AM28" s="90">
        <v>4</v>
      </c>
      <c r="AN28" s="90">
        <v>4</v>
      </c>
      <c r="AO28" s="90">
        <v>4</v>
      </c>
      <c r="AP28" s="100">
        <f>SUM(AM28:AO28)/3</f>
        <v>4</v>
      </c>
      <c r="AQ28" s="164"/>
      <c r="AR28" s="90">
        <v>4</v>
      </c>
      <c r="AS28" s="90">
        <v>4</v>
      </c>
      <c r="AT28" s="90">
        <v>4</v>
      </c>
      <c r="AU28" s="100">
        <f>SUM(AQ28:AT28)/3</f>
        <v>4</v>
      </c>
      <c r="AV28" s="90">
        <v>3</v>
      </c>
      <c r="AW28" s="90">
        <v>3</v>
      </c>
      <c r="AX28" s="90">
        <v>3</v>
      </c>
      <c r="AY28" s="90">
        <v>3</v>
      </c>
      <c r="AZ28" s="90">
        <v>3</v>
      </c>
      <c r="BA28" s="90">
        <v>3</v>
      </c>
      <c r="BB28" s="91">
        <f t="shared" si="8"/>
        <v>3</v>
      </c>
      <c r="BC28" s="90">
        <v>4</v>
      </c>
      <c r="BD28" s="90">
        <v>3</v>
      </c>
      <c r="BE28" s="91">
        <f t="shared" si="9"/>
        <v>3.5</v>
      </c>
      <c r="BG28" s="160">
        <f t="shared" si="10"/>
        <v>47.666666666666671</v>
      </c>
      <c r="BH28" s="134"/>
      <c r="BI28" s="134"/>
      <c r="BJ28" s="160"/>
    </row>
    <row r="29" spans="1:62" ht="19.5" hidden="1" customHeight="1" x14ac:dyDescent="0.25">
      <c r="A29" s="90">
        <v>10</v>
      </c>
      <c r="B29" s="90">
        <v>4</v>
      </c>
      <c r="C29" s="90">
        <v>3.5</v>
      </c>
      <c r="D29" s="90">
        <v>4</v>
      </c>
      <c r="E29" s="90">
        <v>4</v>
      </c>
      <c r="F29" s="90">
        <v>4</v>
      </c>
      <c r="G29" s="90">
        <v>3</v>
      </c>
      <c r="H29" s="91">
        <f t="shared" si="0"/>
        <v>3.75</v>
      </c>
      <c r="I29" s="134">
        <v>4</v>
      </c>
      <c r="J29" s="90">
        <v>4</v>
      </c>
      <c r="K29" s="90">
        <v>3</v>
      </c>
      <c r="L29" s="90">
        <v>4</v>
      </c>
      <c r="M29" s="91">
        <f t="shared" si="1"/>
        <v>3.75</v>
      </c>
      <c r="N29" s="90">
        <v>4</v>
      </c>
      <c r="O29" s="90">
        <v>3</v>
      </c>
      <c r="P29" s="90">
        <v>4</v>
      </c>
      <c r="Q29" s="100">
        <f t="shared" si="5"/>
        <v>3.6666666666666665</v>
      </c>
      <c r="R29" s="159">
        <v>4</v>
      </c>
      <c r="S29" s="159">
        <v>3.5</v>
      </c>
      <c r="T29" s="90">
        <v>4</v>
      </c>
      <c r="U29" s="90">
        <v>4</v>
      </c>
      <c r="V29" s="100">
        <f t="shared" si="6"/>
        <v>3.875</v>
      </c>
      <c r="W29" s="90">
        <v>4</v>
      </c>
      <c r="X29" s="90">
        <v>4</v>
      </c>
      <c r="Y29" s="90">
        <v>4</v>
      </c>
      <c r="Z29" s="100">
        <f>SUM(W29:Y29)/2</f>
        <v>6</v>
      </c>
      <c r="AA29" s="90">
        <v>4</v>
      </c>
      <c r="AB29" s="90">
        <v>4</v>
      </c>
      <c r="AC29" s="100">
        <f t="shared" ref="AC29:AC35" si="15">SUM(AA29:AB29)/2</f>
        <v>4</v>
      </c>
      <c r="AD29" s="90">
        <v>3</v>
      </c>
      <c r="AE29" s="90">
        <v>3.5</v>
      </c>
      <c r="AF29" s="100">
        <f t="shared" si="11"/>
        <v>3.25</v>
      </c>
      <c r="AG29" s="159">
        <v>3.5</v>
      </c>
      <c r="AH29" s="90">
        <v>4</v>
      </c>
      <c r="AI29" s="100">
        <f t="shared" si="12"/>
        <v>3.75</v>
      </c>
      <c r="AJ29" s="90">
        <v>3</v>
      </c>
      <c r="AK29" s="90">
        <v>4</v>
      </c>
      <c r="AL29" s="100">
        <f t="shared" si="4"/>
        <v>3.5</v>
      </c>
      <c r="AM29" s="90">
        <v>3</v>
      </c>
      <c r="AN29" s="90">
        <v>4</v>
      </c>
      <c r="AO29" s="90">
        <v>3.5</v>
      </c>
      <c r="AP29" s="100">
        <f>SUM(AM29:AO29)/3</f>
        <v>3.5</v>
      </c>
      <c r="AQ29" s="90">
        <v>4</v>
      </c>
      <c r="AR29" s="90">
        <v>3</v>
      </c>
      <c r="AS29" s="90">
        <v>3</v>
      </c>
      <c r="AT29" s="90">
        <v>3.5</v>
      </c>
      <c r="AU29" s="100">
        <f t="shared" si="7"/>
        <v>3.375</v>
      </c>
      <c r="AV29" s="90">
        <v>4</v>
      </c>
      <c r="AW29" s="90">
        <v>3</v>
      </c>
      <c r="AX29" s="90">
        <v>3.5</v>
      </c>
      <c r="AY29" s="90">
        <v>4</v>
      </c>
      <c r="AZ29" s="90">
        <v>3.5</v>
      </c>
      <c r="BA29" s="90">
        <v>4</v>
      </c>
      <c r="BB29" s="91">
        <f t="shared" si="8"/>
        <v>3.6666666666666665</v>
      </c>
      <c r="BC29" s="90">
        <v>4</v>
      </c>
      <c r="BD29" s="90">
        <v>4</v>
      </c>
      <c r="BE29" s="91">
        <f t="shared" si="9"/>
        <v>4</v>
      </c>
      <c r="BG29" s="160">
        <f t="shared" si="10"/>
        <v>50.083333333333329</v>
      </c>
      <c r="BH29" s="134"/>
      <c r="BI29" s="134"/>
      <c r="BJ29" s="160"/>
    </row>
    <row r="30" spans="1:62" hidden="1" x14ac:dyDescent="0.25">
      <c r="B30" s="90"/>
      <c r="C30" s="90"/>
      <c r="D30" s="90"/>
      <c r="E30" s="90"/>
      <c r="F30" s="90"/>
      <c r="G30" s="90"/>
      <c r="H30" s="91">
        <f t="shared" si="0"/>
        <v>0</v>
      </c>
      <c r="I30" s="90"/>
      <c r="J30" s="90"/>
      <c r="K30" s="90"/>
      <c r="L30" s="90"/>
      <c r="M30" s="91">
        <f t="shared" si="1"/>
        <v>0</v>
      </c>
      <c r="N30" s="90"/>
      <c r="O30" s="90"/>
      <c r="P30" s="90"/>
      <c r="Q30" s="100">
        <f t="shared" si="5"/>
        <v>0</v>
      </c>
      <c r="R30" s="159"/>
      <c r="S30" s="159"/>
      <c r="T30" s="90"/>
      <c r="U30" s="90"/>
      <c r="V30" s="100">
        <f t="shared" si="6"/>
        <v>0</v>
      </c>
      <c r="W30" s="90"/>
      <c r="X30" s="90"/>
      <c r="Y30" s="90"/>
      <c r="Z30" s="100">
        <f>SUM(W30:Y30)/2</f>
        <v>0</v>
      </c>
      <c r="AA30" s="90"/>
      <c r="AB30" s="90"/>
      <c r="AC30" s="100">
        <f t="shared" si="15"/>
        <v>0</v>
      </c>
      <c r="AD30" s="90"/>
      <c r="AE30" s="90"/>
      <c r="AF30" s="100">
        <f t="shared" si="11"/>
        <v>0</v>
      </c>
      <c r="AG30" s="159"/>
      <c r="AH30" s="90"/>
      <c r="AI30" s="100">
        <f t="shared" si="12"/>
        <v>0</v>
      </c>
      <c r="AJ30" s="90"/>
      <c r="AK30" s="90"/>
      <c r="AL30" s="100">
        <f t="shared" si="4"/>
        <v>0</v>
      </c>
      <c r="AM30" s="90"/>
      <c r="AN30" s="90"/>
      <c r="AO30" s="90"/>
      <c r="AP30" s="100">
        <f t="shared" ref="AP30:AP34" si="16">SUM(AM30:AO30)/3</f>
        <v>0</v>
      </c>
      <c r="AQ30" s="90"/>
      <c r="AR30" s="90"/>
      <c r="AS30" s="90"/>
      <c r="AT30" s="90"/>
      <c r="AU30" s="100">
        <f t="shared" si="7"/>
        <v>0</v>
      </c>
      <c r="AV30" s="90"/>
      <c r="AW30" s="90"/>
      <c r="AX30" s="90"/>
      <c r="AY30" s="90"/>
      <c r="AZ30" s="90"/>
      <c r="BA30" s="90"/>
      <c r="BB30" s="91">
        <f t="shared" si="8"/>
        <v>0</v>
      </c>
      <c r="BC30" s="90"/>
      <c r="BD30" s="90"/>
      <c r="BE30" s="91">
        <f t="shared" si="9"/>
        <v>0</v>
      </c>
      <c r="BG30" s="160">
        <f t="shared" si="10"/>
        <v>0</v>
      </c>
      <c r="BH30" s="134"/>
      <c r="BI30" s="134"/>
      <c r="BJ30" s="160"/>
    </row>
    <row r="31" spans="1:62" hidden="1" x14ac:dyDescent="0.25">
      <c r="A31" s="90"/>
      <c r="B31" s="90"/>
      <c r="C31" s="90"/>
      <c r="D31" s="90"/>
      <c r="E31" s="90"/>
      <c r="F31" s="90"/>
      <c r="G31" s="90"/>
      <c r="H31" s="91">
        <f t="shared" si="0"/>
        <v>0</v>
      </c>
      <c r="I31" s="90"/>
      <c r="J31" s="90"/>
      <c r="K31" s="90"/>
      <c r="L31" s="90"/>
      <c r="M31" s="91">
        <f t="shared" si="1"/>
        <v>0</v>
      </c>
      <c r="N31" s="90"/>
      <c r="O31" s="90"/>
      <c r="P31" s="90"/>
      <c r="Q31" s="100">
        <f t="shared" si="5"/>
        <v>0</v>
      </c>
      <c r="R31" s="159"/>
      <c r="S31" s="159"/>
      <c r="T31" s="90"/>
      <c r="U31" s="90"/>
      <c r="V31" s="100">
        <f t="shared" si="6"/>
        <v>0</v>
      </c>
      <c r="W31" s="90"/>
      <c r="X31" s="90"/>
      <c r="Y31" s="90"/>
      <c r="Z31" s="100">
        <f>SUM(W31:Y31)/2</f>
        <v>0</v>
      </c>
      <c r="AA31" s="90"/>
      <c r="AB31" s="90"/>
      <c r="AC31" s="100">
        <f t="shared" si="15"/>
        <v>0</v>
      </c>
      <c r="AD31" s="90"/>
      <c r="AE31" s="90"/>
      <c r="AF31" s="100">
        <f t="shared" si="11"/>
        <v>0</v>
      </c>
      <c r="AG31" s="159"/>
      <c r="AH31" s="90"/>
      <c r="AI31" s="100">
        <f t="shared" si="12"/>
        <v>0</v>
      </c>
      <c r="AJ31" s="90"/>
      <c r="AK31" s="90"/>
      <c r="AL31" s="100">
        <f t="shared" si="4"/>
        <v>0</v>
      </c>
      <c r="AM31" s="90"/>
      <c r="AN31" s="90"/>
      <c r="AO31" s="90"/>
      <c r="AP31" s="100">
        <f t="shared" si="16"/>
        <v>0</v>
      </c>
      <c r="AQ31" s="90"/>
      <c r="AR31" s="90"/>
      <c r="AS31" s="90"/>
      <c r="AT31" s="90"/>
      <c r="AU31" s="100">
        <f t="shared" si="7"/>
        <v>0</v>
      </c>
      <c r="AV31" s="90"/>
      <c r="AW31" s="90"/>
      <c r="AX31" s="90"/>
      <c r="AY31" s="90"/>
      <c r="AZ31" s="90"/>
      <c r="BA31" s="90"/>
      <c r="BB31" s="91">
        <f t="shared" si="8"/>
        <v>0</v>
      </c>
      <c r="BC31" s="90"/>
      <c r="BD31" s="90"/>
      <c r="BE31" s="91">
        <f t="shared" si="9"/>
        <v>0</v>
      </c>
      <c r="BG31" s="160">
        <f t="shared" si="10"/>
        <v>0</v>
      </c>
      <c r="BH31" s="134"/>
      <c r="BI31" s="134"/>
      <c r="BJ31" s="160"/>
    </row>
    <row r="32" spans="1:62" hidden="1" x14ac:dyDescent="0.25">
      <c r="A32" s="90"/>
      <c r="B32" s="90"/>
      <c r="C32" s="90"/>
      <c r="D32" s="90"/>
      <c r="E32" s="90"/>
      <c r="F32" s="90"/>
      <c r="G32" s="90"/>
      <c r="H32" s="91">
        <f t="shared" si="0"/>
        <v>0</v>
      </c>
      <c r="I32" s="90"/>
      <c r="J32" s="90"/>
      <c r="K32" s="90"/>
      <c r="L32" s="90"/>
      <c r="M32" s="91">
        <f t="shared" si="1"/>
        <v>0</v>
      </c>
      <c r="N32" s="90"/>
      <c r="O32" s="90"/>
      <c r="P32" s="90"/>
      <c r="Q32" s="100">
        <f t="shared" si="5"/>
        <v>0</v>
      </c>
      <c r="R32" s="159"/>
      <c r="S32" s="159"/>
      <c r="T32" s="90"/>
      <c r="U32" s="90"/>
      <c r="V32" s="100">
        <f t="shared" si="6"/>
        <v>0</v>
      </c>
      <c r="W32" s="90"/>
      <c r="X32" s="90"/>
      <c r="Y32" s="90"/>
      <c r="Z32" s="100">
        <f t="shared" ref="Z32:Z34" si="17">SUM(W32:Y32)/2</f>
        <v>0</v>
      </c>
      <c r="AA32" s="90"/>
      <c r="AB32" s="90"/>
      <c r="AC32" s="100">
        <f t="shared" si="15"/>
        <v>0</v>
      </c>
      <c r="AD32" s="90"/>
      <c r="AE32" s="90"/>
      <c r="AF32" s="100">
        <f t="shared" si="11"/>
        <v>0</v>
      </c>
      <c r="AG32" s="159"/>
      <c r="AH32" s="90"/>
      <c r="AI32" s="100">
        <f t="shared" si="12"/>
        <v>0</v>
      </c>
      <c r="AJ32" s="90"/>
      <c r="AK32" s="90"/>
      <c r="AL32" s="100">
        <f t="shared" si="4"/>
        <v>0</v>
      </c>
      <c r="AM32" s="90"/>
      <c r="AN32" s="90"/>
      <c r="AO32" s="90"/>
      <c r="AP32" s="100">
        <f t="shared" si="16"/>
        <v>0</v>
      </c>
      <c r="AQ32" s="90"/>
      <c r="AR32" s="90"/>
      <c r="AS32" s="90"/>
      <c r="AT32" s="90"/>
      <c r="AU32" s="100">
        <f t="shared" si="7"/>
        <v>0</v>
      </c>
      <c r="AV32" s="90"/>
      <c r="AW32" s="90"/>
      <c r="AX32" s="90"/>
      <c r="AY32" s="90"/>
      <c r="AZ32" s="90"/>
      <c r="BA32" s="90"/>
      <c r="BB32" s="91">
        <f t="shared" si="8"/>
        <v>0</v>
      </c>
      <c r="BC32" s="90"/>
      <c r="BD32" s="165"/>
      <c r="BE32" s="91">
        <f t="shared" si="9"/>
        <v>0</v>
      </c>
      <c r="BG32" s="160">
        <f t="shared" si="10"/>
        <v>0</v>
      </c>
      <c r="BH32" s="134"/>
      <c r="BI32" s="134"/>
      <c r="BJ32" s="160"/>
    </row>
    <row r="33" spans="1:62" hidden="1" x14ac:dyDescent="0.25">
      <c r="A33" s="166"/>
      <c r="B33" s="90"/>
      <c r="C33" s="90"/>
      <c r="D33" s="90"/>
      <c r="E33" s="90"/>
      <c r="F33" s="90"/>
      <c r="G33" s="90"/>
      <c r="H33" s="91">
        <f t="shared" si="0"/>
        <v>0</v>
      </c>
      <c r="I33" s="90"/>
      <c r="J33" s="90"/>
      <c r="K33" s="90"/>
      <c r="L33" s="90"/>
      <c r="M33" s="91">
        <f t="shared" si="1"/>
        <v>0</v>
      </c>
      <c r="N33" s="90"/>
      <c r="O33" s="90"/>
      <c r="P33" s="90"/>
      <c r="Q33" s="100">
        <f t="shared" si="5"/>
        <v>0</v>
      </c>
      <c r="R33" s="159"/>
      <c r="S33" s="90"/>
      <c r="T33" s="90"/>
      <c r="U33" s="90"/>
      <c r="V33" s="100">
        <f t="shared" si="6"/>
        <v>0</v>
      </c>
      <c r="W33" s="90"/>
      <c r="X33" s="90"/>
      <c r="Y33" s="90"/>
      <c r="Z33" s="100">
        <f t="shared" si="17"/>
        <v>0</v>
      </c>
      <c r="AA33" s="90"/>
      <c r="AB33" s="90"/>
      <c r="AC33" s="100">
        <f t="shared" si="15"/>
        <v>0</v>
      </c>
      <c r="AD33" s="90"/>
      <c r="AE33" s="90"/>
      <c r="AF33" s="100">
        <f t="shared" si="11"/>
        <v>0</v>
      </c>
      <c r="AG33" s="159"/>
      <c r="AH33" s="90"/>
      <c r="AI33" s="100">
        <f t="shared" si="12"/>
        <v>0</v>
      </c>
      <c r="AJ33" s="90"/>
      <c r="AK33" s="90"/>
      <c r="AL33" s="100">
        <f t="shared" si="4"/>
        <v>0</v>
      </c>
      <c r="AM33" s="90"/>
      <c r="AN33" s="90"/>
      <c r="AO33" s="90"/>
      <c r="AP33" s="100">
        <f t="shared" si="16"/>
        <v>0</v>
      </c>
      <c r="AQ33" s="90"/>
      <c r="AR33" s="90"/>
      <c r="AS33" s="90"/>
      <c r="AT33" s="90"/>
      <c r="AU33" s="100">
        <f t="shared" si="7"/>
        <v>0</v>
      </c>
      <c r="AV33" s="90"/>
      <c r="AW33" s="90"/>
      <c r="AX33" s="90"/>
      <c r="AY33" s="90"/>
      <c r="AZ33" s="90"/>
      <c r="BA33" s="90"/>
      <c r="BB33" s="91">
        <f t="shared" si="8"/>
        <v>0</v>
      </c>
      <c r="BC33" s="90"/>
      <c r="BD33" s="90"/>
      <c r="BE33" s="91">
        <f t="shared" si="9"/>
        <v>0</v>
      </c>
      <c r="BG33" s="160">
        <f t="shared" si="10"/>
        <v>0</v>
      </c>
      <c r="BH33" s="134"/>
      <c r="BI33" s="134"/>
      <c r="BJ33" s="160"/>
    </row>
    <row r="34" spans="1:62" hidden="1" x14ac:dyDescent="0.25">
      <c r="A34" s="166"/>
      <c r="B34" s="90"/>
      <c r="C34" s="90"/>
      <c r="D34" s="90"/>
      <c r="E34" s="90"/>
      <c r="F34" s="90"/>
      <c r="G34" s="90"/>
      <c r="H34" s="91">
        <f t="shared" si="0"/>
        <v>0</v>
      </c>
      <c r="I34" s="90"/>
      <c r="J34" s="90"/>
      <c r="K34" s="90"/>
      <c r="L34" s="90"/>
      <c r="M34" s="91">
        <f t="shared" si="1"/>
        <v>0</v>
      </c>
      <c r="N34" s="90"/>
      <c r="O34" s="90"/>
      <c r="P34" s="90"/>
      <c r="Q34" s="100">
        <f t="shared" si="5"/>
        <v>0</v>
      </c>
      <c r="R34" s="159"/>
      <c r="S34" s="90"/>
      <c r="T34" s="90"/>
      <c r="U34" s="90"/>
      <c r="V34" s="100">
        <f t="shared" si="6"/>
        <v>0</v>
      </c>
      <c r="W34" s="90"/>
      <c r="X34" s="90"/>
      <c r="Y34" s="90"/>
      <c r="Z34" s="100">
        <f t="shared" si="17"/>
        <v>0</v>
      </c>
      <c r="AA34" s="90"/>
      <c r="AB34" s="90"/>
      <c r="AC34" s="100"/>
      <c r="AD34" s="90"/>
      <c r="AE34" s="90"/>
      <c r="AF34" s="100">
        <f t="shared" si="11"/>
        <v>0</v>
      </c>
      <c r="AG34" s="159"/>
      <c r="AH34" s="90"/>
      <c r="AI34" s="100">
        <f t="shared" si="12"/>
        <v>0</v>
      </c>
      <c r="AJ34" s="90"/>
      <c r="AK34" s="90"/>
      <c r="AL34" s="100">
        <f t="shared" si="4"/>
        <v>0</v>
      </c>
      <c r="AM34" s="90"/>
      <c r="AN34" s="90"/>
      <c r="AO34" s="90"/>
      <c r="AP34" s="100">
        <f t="shared" si="16"/>
        <v>0</v>
      </c>
      <c r="AQ34" s="90"/>
      <c r="AR34" s="90"/>
      <c r="AS34" s="90"/>
      <c r="AT34" s="90"/>
      <c r="AU34" s="100">
        <f t="shared" si="7"/>
        <v>0</v>
      </c>
      <c r="AV34" s="90"/>
      <c r="AW34" s="90"/>
      <c r="AX34" s="90"/>
      <c r="AY34" s="90"/>
      <c r="AZ34" s="90"/>
      <c r="BA34" s="90"/>
      <c r="BB34" s="91">
        <f t="shared" si="8"/>
        <v>0</v>
      </c>
      <c r="BC34" s="90"/>
      <c r="BD34" s="90"/>
      <c r="BE34" s="91">
        <f t="shared" si="9"/>
        <v>0</v>
      </c>
      <c r="BG34" s="160">
        <f t="shared" si="10"/>
        <v>0</v>
      </c>
      <c r="BH34" s="134"/>
      <c r="BI34" s="134"/>
      <c r="BJ34" s="160"/>
    </row>
    <row r="35" spans="1:62" hidden="1" x14ac:dyDescent="0.25">
      <c r="B35" s="90"/>
      <c r="C35" s="90"/>
      <c r="D35" s="90"/>
      <c r="E35" s="90"/>
      <c r="F35" s="90"/>
      <c r="G35" s="90"/>
      <c r="H35" s="91">
        <f t="shared" si="0"/>
        <v>0</v>
      </c>
      <c r="I35" s="90"/>
      <c r="J35" s="90"/>
      <c r="K35" s="90"/>
      <c r="L35" s="90"/>
      <c r="M35" s="91">
        <f t="shared" si="1"/>
        <v>0</v>
      </c>
      <c r="N35" s="90"/>
      <c r="O35" s="90"/>
      <c r="P35" s="90"/>
      <c r="Q35" s="100">
        <f t="shared" si="5"/>
        <v>0</v>
      </c>
      <c r="R35" s="159"/>
      <c r="S35" s="90"/>
      <c r="T35" s="90"/>
      <c r="U35" s="90"/>
      <c r="V35" s="100">
        <f t="shared" si="6"/>
        <v>0</v>
      </c>
      <c r="W35" s="90"/>
      <c r="X35" s="90"/>
      <c r="Y35" s="90"/>
      <c r="Z35" s="100">
        <f t="shared" si="2"/>
        <v>0</v>
      </c>
      <c r="AA35" s="90"/>
      <c r="AB35" s="90"/>
      <c r="AC35" s="100">
        <f t="shared" si="15"/>
        <v>0</v>
      </c>
      <c r="AD35" s="90"/>
      <c r="AE35" s="90"/>
      <c r="AF35" s="100">
        <f t="shared" si="11"/>
        <v>0</v>
      </c>
      <c r="AG35" s="159"/>
      <c r="AH35" s="90"/>
      <c r="AI35" s="100">
        <f t="shared" si="12"/>
        <v>0</v>
      </c>
      <c r="AJ35" s="90"/>
      <c r="AK35" s="90"/>
      <c r="AL35" s="100">
        <f t="shared" si="4"/>
        <v>0</v>
      </c>
      <c r="AM35" s="90"/>
      <c r="AN35" s="90"/>
      <c r="AO35" s="90"/>
      <c r="AP35" s="100">
        <f>SUM(AM35:AO35)/3</f>
        <v>0</v>
      </c>
      <c r="AQ35" s="90"/>
      <c r="AR35" s="90"/>
      <c r="AS35" s="90"/>
      <c r="AT35" s="90"/>
      <c r="AU35" s="100">
        <f t="shared" si="7"/>
        <v>0</v>
      </c>
      <c r="AV35" s="90"/>
      <c r="AW35" s="90"/>
      <c r="AX35" s="90"/>
      <c r="AY35" s="90"/>
      <c r="AZ35" s="90"/>
      <c r="BA35" s="90"/>
      <c r="BB35" s="91">
        <f t="shared" si="8"/>
        <v>0</v>
      </c>
      <c r="BC35" s="90"/>
      <c r="BD35" s="90"/>
      <c r="BE35" s="91">
        <f t="shared" si="9"/>
        <v>0</v>
      </c>
      <c r="BG35" s="160">
        <f t="shared" si="10"/>
        <v>0</v>
      </c>
      <c r="BH35" s="134"/>
      <c r="BI35" s="134"/>
      <c r="BJ35" s="160"/>
    </row>
    <row r="36" spans="1:62" hidden="1" x14ac:dyDescent="0.25">
      <c r="A36" s="129"/>
      <c r="B36" s="129">
        <f t="shared" ref="B36:U36" si="18">SUM(B18:B35)</f>
        <v>34</v>
      </c>
      <c r="C36" s="129">
        <f t="shared" si="18"/>
        <v>35.5</v>
      </c>
      <c r="D36" s="129">
        <f t="shared" si="18"/>
        <v>35</v>
      </c>
      <c r="E36" s="129">
        <f t="shared" si="18"/>
        <v>37.5</v>
      </c>
      <c r="F36" s="129">
        <f t="shared" si="18"/>
        <v>37</v>
      </c>
      <c r="G36" s="129">
        <f t="shared" si="18"/>
        <v>34</v>
      </c>
      <c r="H36" s="91">
        <f>SUM(H20:H35)</f>
        <v>36.133333333333333</v>
      </c>
      <c r="I36" s="129">
        <f t="shared" si="18"/>
        <v>37</v>
      </c>
      <c r="J36" s="129">
        <f t="shared" si="18"/>
        <v>34</v>
      </c>
      <c r="K36" s="129">
        <f t="shared" si="18"/>
        <v>34.5</v>
      </c>
      <c r="L36" s="129">
        <f t="shared" si="18"/>
        <v>38</v>
      </c>
      <c r="M36" s="91">
        <f>SUM(M20:M35)</f>
        <v>36.666666666666664</v>
      </c>
      <c r="N36" s="129">
        <f t="shared" si="18"/>
        <v>35.5</v>
      </c>
      <c r="O36" s="129">
        <f t="shared" si="18"/>
        <v>33</v>
      </c>
      <c r="P36" s="129">
        <f t="shared" si="18"/>
        <v>37.5</v>
      </c>
      <c r="Q36" s="91">
        <f>SUM(Q20:Q35)</f>
        <v>35.333333333333336</v>
      </c>
      <c r="R36" s="129">
        <f t="shared" si="18"/>
        <v>34.5</v>
      </c>
      <c r="S36" s="129">
        <f t="shared" si="18"/>
        <v>35</v>
      </c>
      <c r="T36" s="129">
        <f t="shared" si="18"/>
        <v>36</v>
      </c>
      <c r="U36" s="129">
        <f t="shared" si="18"/>
        <v>37.5</v>
      </c>
      <c r="V36" s="91">
        <f>SUM(V20:V35)</f>
        <v>35.75</v>
      </c>
      <c r="W36" s="129">
        <f t="shared" ref="W36:AM36" si="19">SUM(W18:W35)</f>
        <v>36.5</v>
      </c>
      <c r="X36" s="129">
        <f t="shared" si="19"/>
        <v>33.5</v>
      </c>
      <c r="Y36" s="129">
        <f t="shared" si="19"/>
        <v>35.5</v>
      </c>
      <c r="Z36" s="91">
        <f>SUM(Z20:Z35)</f>
        <v>37.166666666666671</v>
      </c>
      <c r="AA36" s="129">
        <f t="shared" si="19"/>
        <v>33.5</v>
      </c>
      <c r="AB36" s="129">
        <f t="shared" si="19"/>
        <v>33.5</v>
      </c>
      <c r="AC36" s="91">
        <f>SUM(AC20:AC35)</f>
        <v>33.5</v>
      </c>
      <c r="AD36" s="129">
        <f t="shared" si="19"/>
        <v>35</v>
      </c>
      <c r="AE36" s="129">
        <f t="shared" si="19"/>
        <v>36</v>
      </c>
      <c r="AF36" s="91">
        <f>SUM(AF20:AF35)</f>
        <v>35.5</v>
      </c>
      <c r="AG36" s="129">
        <f t="shared" si="19"/>
        <v>32.5</v>
      </c>
      <c r="AH36" s="129">
        <f t="shared" si="19"/>
        <v>34.5</v>
      </c>
      <c r="AI36" s="91">
        <f>SUM(AI20:AI35)</f>
        <v>33.5</v>
      </c>
      <c r="AJ36" s="129">
        <f t="shared" si="19"/>
        <v>34.5</v>
      </c>
      <c r="AK36" s="129">
        <f t="shared" si="19"/>
        <v>36.5</v>
      </c>
      <c r="AL36" s="91">
        <f>SUM(AL20:AL35)</f>
        <v>35.5</v>
      </c>
      <c r="AM36" s="129">
        <f t="shared" si="19"/>
        <v>36.5</v>
      </c>
      <c r="AN36" s="129">
        <f t="shared" ref="AN36:AQ36" si="20">SUM(AN18:AN35)</f>
        <v>37.5</v>
      </c>
      <c r="AO36" s="129">
        <f t="shared" si="20"/>
        <v>37</v>
      </c>
      <c r="AP36" s="91">
        <f>SUM(AP20:AP35)</f>
        <v>37</v>
      </c>
      <c r="AQ36" s="129">
        <f t="shared" si="20"/>
        <v>32</v>
      </c>
      <c r="AR36" s="129">
        <f t="shared" ref="AR36" si="21">SUM(AR18:AR35)</f>
        <v>33.5</v>
      </c>
      <c r="AS36" s="129">
        <f t="shared" ref="AS36" si="22">SUM(AS18:AS35)</f>
        <v>37</v>
      </c>
      <c r="AT36" s="129">
        <f t="shared" ref="AT36:AV36" si="23">SUM(AT18:AT35)</f>
        <v>37.5</v>
      </c>
      <c r="AU36" s="91">
        <f>SUM(AU20:AU35)</f>
        <v>36.875</v>
      </c>
      <c r="AV36" s="129">
        <f t="shared" si="23"/>
        <v>34.5</v>
      </c>
      <c r="AW36" s="129">
        <f t="shared" ref="AW36" si="24">SUM(AW18:AW35)</f>
        <v>35</v>
      </c>
      <c r="AX36" s="129">
        <f t="shared" ref="AX36" si="25">SUM(AX18:AX35)</f>
        <v>37</v>
      </c>
      <c r="AY36" s="129">
        <f t="shared" ref="AY36" si="26">SUM(AY18:AY35)</f>
        <v>37</v>
      </c>
      <c r="AZ36" s="129">
        <f t="shared" ref="AZ36" si="27">SUM(AZ18:AZ35)</f>
        <v>36</v>
      </c>
      <c r="BA36" s="129">
        <f t="shared" ref="BA36:BD36" si="28">SUM(BA18:BA35)</f>
        <v>37</v>
      </c>
      <c r="BB36" s="91">
        <f>SUM(BB20:BB35)</f>
        <v>36.083333333333329</v>
      </c>
      <c r="BC36" s="129">
        <f t="shared" si="28"/>
        <v>38</v>
      </c>
      <c r="BD36" s="129">
        <f t="shared" si="28"/>
        <v>35.5</v>
      </c>
      <c r="BE36" s="91">
        <f>SUM(BE20:BE35)</f>
        <v>36.75</v>
      </c>
      <c r="BG36" s="160"/>
      <c r="BH36" s="134"/>
      <c r="BI36" s="134"/>
      <c r="BJ36" s="160"/>
    </row>
    <row r="37" spans="1:62" hidden="1" x14ac:dyDescent="0.25">
      <c r="A37" s="129"/>
      <c r="B37" s="129">
        <f t="shared" ref="B37:AM37" si="29">COUNTIF(B18:B35,"&gt;0")</f>
        <v>10</v>
      </c>
      <c r="C37" s="129">
        <f t="shared" si="29"/>
        <v>10</v>
      </c>
      <c r="D37" s="129">
        <f t="shared" si="29"/>
        <v>10</v>
      </c>
      <c r="E37" s="129">
        <f t="shared" si="29"/>
        <v>10</v>
      </c>
      <c r="F37" s="129">
        <f t="shared" si="29"/>
        <v>10</v>
      </c>
      <c r="G37" s="129">
        <f t="shared" si="29"/>
        <v>10</v>
      </c>
      <c r="H37" s="91">
        <f t="shared" si="29"/>
        <v>10</v>
      </c>
      <c r="I37" s="129">
        <f t="shared" si="29"/>
        <v>10</v>
      </c>
      <c r="J37" s="129">
        <f t="shared" si="29"/>
        <v>9</v>
      </c>
      <c r="K37" s="129">
        <f t="shared" si="29"/>
        <v>10</v>
      </c>
      <c r="L37" s="129">
        <f t="shared" si="29"/>
        <v>10</v>
      </c>
      <c r="M37" s="91">
        <f t="shared" si="29"/>
        <v>10</v>
      </c>
      <c r="N37" s="129">
        <f t="shared" si="29"/>
        <v>10</v>
      </c>
      <c r="O37" s="129">
        <f t="shared" si="29"/>
        <v>10</v>
      </c>
      <c r="P37" s="129">
        <f t="shared" si="29"/>
        <v>10</v>
      </c>
      <c r="Q37" s="91">
        <f t="shared" si="29"/>
        <v>10</v>
      </c>
      <c r="R37" s="129">
        <f t="shared" si="29"/>
        <v>10</v>
      </c>
      <c r="S37" s="129">
        <f t="shared" si="29"/>
        <v>10</v>
      </c>
      <c r="T37" s="129">
        <f t="shared" si="29"/>
        <v>10</v>
      </c>
      <c r="U37" s="129">
        <f t="shared" si="29"/>
        <v>10</v>
      </c>
      <c r="V37" s="91">
        <f t="shared" si="29"/>
        <v>10</v>
      </c>
      <c r="W37" s="129">
        <f t="shared" si="29"/>
        <v>10</v>
      </c>
      <c r="X37" s="129">
        <f t="shared" si="29"/>
        <v>10</v>
      </c>
      <c r="Y37" s="129">
        <f t="shared" si="29"/>
        <v>10</v>
      </c>
      <c r="Z37" s="91">
        <f t="shared" si="29"/>
        <v>10</v>
      </c>
      <c r="AA37" s="129">
        <f t="shared" si="29"/>
        <v>10</v>
      </c>
      <c r="AB37" s="129">
        <f t="shared" si="29"/>
        <v>10</v>
      </c>
      <c r="AC37" s="91">
        <f t="shared" si="29"/>
        <v>10</v>
      </c>
      <c r="AD37" s="129">
        <f t="shared" si="29"/>
        <v>10</v>
      </c>
      <c r="AE37" s="129">
        <f t="shared" si="29"/>
        <v>10</v>
      </c>
      <c r="AF37" s="91">
        <f t="shared" si="29"/>
        <v>10</v>
      </c>
      <c r="AG37" s="129">
        <f t="shared" si="29"/>
        <v>10</v>
      </c>
      <c r="AH37" s="129">
        <f t="shared" si="29"/>
        <v>10</v>
      </c>
      <c r="AI37" s="91">
        <f t="shared" si="29"/>
        <v>10</v>
      </c>
      <c r="AJ37" s="129">
        <f t="shared" si="29"/>
        <v>10</v>
      </c>
      <c r="AK37" s="129">
        <f t="shared" si="29"/>
        <v>10</v>
      </c>
      <c r="AL37" s="91">
        <f t="shared" si="29"/>
        <v>10</v>
      </c>
      <c r="AM37" s="129">
        <f t="shared" si="29"/>
        <v>10</v>
      </c>
      <c r="AN37" s="129">
        <f t="shared" ref="AN37:AO37" si="30">COUNTIF(AN18:AN35,"&gt;0")</f>
        <v>10</v>
      </c>
      <c r="AO37" s="129">
        <f t="shared" si="30"/>
        <v>10</v>
      </c>
      <c r="AP37" s="91">
        <f>COUNTIF(AP18:AP35,"&gt;0")</f>
        <v>10</v>
      </c>
      <c r="AQ37" s="129">
        <f t="shared" ref="AQ37:AT37" si="31">COUNTIF(AQ18:AQ35,"&gt;0")</f>
        <v>9</v>
      </c>
      <c r="AR37" s="129">
        <f t="shared" si="31"/>
        <v>9</v>
      </c>
      <c r="AS37" s="129">
        <f t="shared" si="31"/>
        <v>10</v>
      </c>
      <c r="AT37" s="129">
        <f t="shared" si="31"/>
        <v>10</v>
      </c>
      <c r="AU37" s="91">
        <f>COUNTIF(AU18:AU35,"&gt;0")</f>
        <v>10</v>
      </c>
      <c r="AV37" s="129">
        <f t="shared" ref="AV37:BA37" si="32">COUNTIF(AV18:AV35,"&gt;0")</f>
        <v>10</v>
      </c>
      <c r="AW37" s="129">
        <f t="shared" si="32"/>
        <v>10</v>
      </c>
      <c r="AX37" s="129">
        <f t="shared" si="32"/>
        <v>10</v>
      </c>
      <c r="AY37" s="129">
        <f t="shared" si="32"/>
        <v>10</v>
      </c>
      <c r="AZ37" s="129">
        <f t="shared" si="32"/>
        <v>10</v>
      </c>
      <c r="BA37" s="129">
        <f t="shared" si="32"/>
        <v>10</v>
      </c>
      <c r="BB37" s="91">
        <f>COUNTIF(BB18:BB35,"&gt;0")</f>
        <v>10</v>
      </c>
      <c r="BC37" s="129">
        <f t="shared" ref="BC37:BD37" si="33">COUNTIF(BC18:BC35,"&gt;0")</f>
        <v>10</v>
      </c>
      <c r="BD37" s="129">
        <f t="shared" si="33"/>
        <v>10</v>
      </c>
      <c r="BE37" s="91">
        <f>COUNTIF(BE18:BE35,"&gt;0")</f>
        <v>10</v>
      </c>
      <c r="BG37" s="160"/>
      <c r="BH37" s="134"/>
      <c r="BI37" s="134"/>
      <c r="BJ37" s="160"/>
    </row>
    <row r="38" spans="1:62" hidden="1" x14ac:dyDescent="0.25">
      <c r="A38" s="167" t="s">
        <v>340</v>
      </c>
      <c r="B38" s="130">
        <f>B36/B37</f>
        <v>3.4</v>
      </c>
      <c r="C38" s="130">
        <f t="shared" ref="C38:AO38" si="34">C36/C37</f>
        <v>3.55</v>
      </c>
      <c r="D38" s="130">
        <f t="shared" si="34"/>
        <v>3.5</v>
      </c>
      <c r="E38" s="130">
        <f t="shared" si="34"/>
        <v>3.75</v>
      </c>
      <c r="F38" s="130">
        <f t="shared" si="34"/>
        <v>3.7</v>
      </c>
      <c r="G38" s="130">
        <f t="shared" si="34"/>
        <v>3.4</v>
      </c>
      <c r="H38" s="91">
        <f>H36/H37</f>
        <v>3.6133333333333333</v>
      </c>
      <c r="I38" s="130">
        <f t="shared" si="34"/>
        <v>3.7</v>
      </c>
      <c r="J38" s="130">
        <f t="shared" si="34"/>
        <v>3.7777777777777777</v>
      </c>
      <c r="K38" s="130">
        <f t="shared" si="34"/>
        <v>3.45</v>
      </c>
      <c r="L38" s="130">
        <f t="shared" si="34"/>
        <v>3.8</v>
      </c>
      <c r="M38" s="91">
        <f>M36/M37</f>
        <v>3.6666666666666665</v>
      </c>
      <c r="N38" s="130">
        <f t="shared" si="34"/>
        <v>3.55</v>
      </c>
      <c r="O38" s="130">
        <f t="shared" si="34"/>
        <v>3.3</v>
      </c>
      <c r="P38" s="130">
        <f t="shared" si="34"/>
        <v>3.75</v>
      </c>
      <c r="Q38" s="91">
        <f>Q36/Q37</f>
        <v>3.5333333333333337</v>
      </c>
      <c r="R38" s="130">
        <f t="shared" ref="R38" si="35">R36/R37</f>
        <v>3.45</v>
      </c>
      <c r="S38" s="130">
        <f t="shared" si="34"/>
        <v>3.5</v>
      </c>
      <c r="T38" s="130">
        <f t="shared" si="34"/>
        <v>3.6</v>
      </c>
      <c r="U38" s="130">
        <f t="shared" si="34"/>
        <v>3.75</v>
      </c>
      <c r="V38" s="91">
        <f>V36/V37</f>
        <v>3.5750000000000002</v>
      </c>
      <c r="W38" s="130">
        <f t="shared" si="34"/>
        <v>3.65</v>
      </c>
      <c r="X38" s="130">
        <f t="shared" si="34"/>
        <v>3.35</v>
      </c>
      <c r="Y38" s="130">
        <f t="shared" si="34"/>
        <v>3.55</v>
      </c>
      <c r="Z38" s="91">
        <f>Z36/Z37</f>
        <v>3.7166666666666672</v>
      </c>
      <c r="AA38" s="130">
        <f t="shared" si="34"/>
        <v>3.35</v>
      </c>
      <c r="AB38" s="130">
        <f t="shared" si="34"/>
        <v>3.35</v>
      </c>
      <c r="AC38" s="91">
        <f t="shared" si="34"/>
        <v>3.35</v>
      </c>
      <c r="AD38" s="130">
        <f t="shared" si="34"/>
        <v>3.5</v>
      </c>
      <c r="AE38" s="130">
        <f t="shared" si="34"/>
        <v>3.6</v>
      </c>
      <c r="AF38" s="91">
        <f>AF36/AF37</f>
        <v>3.55</v>
      </c>
      <c r="AG38" s="130">
        <f t="shared" si="34"/>
        <v>3.25</v>
      </c>
      <c r="AH38" s="130">
        <f t="shared" si="34"/>
        <v>3.45</v>
      </c>
      <c r="AI38" s="91">
        <f>AI36/AI37</f>
        <v>3.35</v>
      </c>
      <c r="AJ38" s="130">
        <f t="shared" si="34"/>
        <v>3.45</v>
      </c>
      <c r="AK38" s="130">
        <f t="shared" si="34"/>
        <v>3.65</v>
      </c>
      <c r="AL38" s="91">
        <f t="shared" si="34"/>
        <v>3.55</v>
      </c>
      <c r="AM38" s="130">
        <f t="shared" si="34"/>
        <v>3.65</v>
      </c>
      <c r="AN38" s="130">
        <f t="shared" si="34"/>
        <v>3.75</v>
      </c>
      <c r="AO38" s="130">
        <f t="shared" si="34"/>
        <v>3.7</v>
      </c>
      <c r="AP38" s="91">
        <f>AP36/AP37</f>
        <v>3.7</v>
      </c>
      <c r="AQ38" s="130">
        <f t="shared" ref="AQ38" si="36">AQ36/AQ37</f>
        <v>3.5555555555555554</v>
      </c>
      <c r="AR38" s="130">
        <f t="shared" ref="AR38:AS38" si="37">AR36/AR37</f>
        <v>3.7222222222222223</v>
      </c>
      <c r="AS38" s="130">
        <f t="shared" si="37"/>
        <v>3.7</v>
      </c>
      <c r="AT38" s="130">
        <f t="shared" ref="AT38" si="38">AT36/AT37</f>
        <v>3.75</v>
      </c>
      <c r="AU38" s="91">
        <f t="shared" ref="AU38" si="39">AU36/AU37</f>
        <v>3.6875</v>
      </c>
      <c r="AV38" s="130">
        <f t="shared" ref="AV38:AW38" si="40">AV36/AV37</f>
        <v>3.45</v>
      </c>
      <c r="AW38" s="130">
        <f t="shared" si="40"/>
        <v>3.5</v>
      </c>
      <c r="AX38" s="130">
        <f t="shared" ref="AX38" si="41">AX36/AX37</f>
        <v>3.7</v>
      </c>
      <c r="AY38" s="130">
        <f t="shared" ref="AY38:BE38" si="42">AY36/AY37</f>
        <v>3.7</v>
      </c>
      <c r="AZ38" s="130">
        <f t="shared" si="42"/>
        <v>3.6</v>
      </c>
      <c r="BA38" s="130">
        <f t="shared" si="42"/>
        <v>3.7</v>
      </c>
      <c r="BB38" s="91">
        <f t="shared" si="42"/>
        <v>3.6083333333333329</v>
      </c>
      <c r="BC38" s="130">
        <f t="shared" si="42"/>
        <v>3.8</v>
      </c>
      <c r="BD38" s="130">
        <f t="shared" si="42"/>
        <v>3.55</v>
      </c>
      <c r="BE38" s="91">
        <f t="shared" si="42"/>
        <v>3.6749999999999998</v>
      </c>
      <c r="BG38" s="160"/>
      <c r="BH38" s="134"/>
      <c r="BI38" s="134"/>
      <c r="BJ38" s="160"/>
    </row>
    <row r="39" spans="1:62" hidden="1" x14ac:dyDescent="0.25">
      <c r="A39" s="131"/>
      <c r="B39" s="131"/>
      <c r="C39" s="131"/>
      <c r="D39" s="131"/>
      <c r="E39" s="131"/>
      <c r="F39" s="131"/>
      <c r="G39" s="131"/>
      <c r="H39" s="91"/>
      <c r="I39" s="131"/>
      <c r="J39" s="131"/>
      <c r="K39" s="131"/>
      <c r="L39" s="131"/>
      <c r="M39" s="91"/>
      <c r="N39" s="131"/>
      <c r="O39" s="131"/>
      <c r="P39" s="131"/>
      <c r="Q39" s="131"/>
      <c r="R39" s="91"/>
      <c r="S39" s="131"/>
      <c r="T39" s="131"/>
      <c r="U39" s="131"/>
      <c r="V39" s="91"/>
      <c r="W39" s="131"/>
      <c r="X39" s="131"/>
      <c r="Y39" s="131"/>
      <c r="Z39" s="91"/>
      <c r="AA39" s="131"/>
      <c r="AB39" s="131"/>
      <c r="AC39" s="91"/>
      <c r="AD39" s="131"/>
      <c r="AE39" s="131"/>
      <c r="AF39" s="91"/>
      <c r="AG39" s="91"/>
      <c r="AH39" s="131"/>
      <c r="AI39" s="91"/>
      <c r="AJ39" s="131"/>
      <c r="AK39" s="131"/>
      <c r="AL39" s="91"/>
      <c r="AM39" s="131"/>
      <c r="AN39" s="131"/>
      <c r="AO39" s="131"/>
      <c r="AP39" s="91"/>
      <c r="AQ39" s="131"/>
      <c r="AR39" s="131"/>
      <c r="AS39" s="131"/>
      <c r="AT39" s="131"/>
      <c r="AU39" s="91"/>
      <c r="AV39" s="131"/>
      <c r="AW39" s="131"/>
      <c r="AX39" s="131"/>
      <c r="AY39" s="131"/>
      <c r="AZ39" s="131"/>
      <c r="BA39" s="131"/>
      <c r="BB39" s="131"/>
      <c r="BC39" s="131"/>
      <c r="BD39" s="91"/>
      <c r="BE39" s="91"/>
      <c r="BG39" s="160"/>
      <c r="BH39" s="134"/>
      <c r="BI39" s="134"/>
      <c r="BJ39" s="160"/>
    </row>
    <row r="40" spans="1:62" ht="38.25" hidden="1" x14ac:dyDescent="0.25">
      <c r="A40" s="131"/>
      <c r="B40" s="132" t="s">
        <v>315</v>
      </c>
      <c r="C40" s="132" t="s">
        <v>315</v>
      </c>
      <c r="D40" s="132" t="s">
        <v>315</v>
      </c>
      <c r="E40" s="132" t="s">
        <v>315</v>
      </c>
      <c r="F40" s="132" t="s">
        <v>315</v>
      </c>
      <c r="G40" s="132" t="s">
        <v>315</v>
      </c>
      <c r="H40" s="127" t="s">
        <v>320</v>
      </c>
      <c r="I40" s="132" t="s">
        <v>316</v>
      </c>
      <c r="J40" s="132" t="s">
        <v>316</v>
      </c>
      <c r="K40" s="132" t="s">
        <v>316</v>
      </c>
      <c r="L40" s="132" t="s">
        <v>316</v>
      </c>
      <c r="M40" s="127" t="s">
        <v>56</v>
      </c>
      <c r="N40" s="132" t="s">
        <v>316</v>
      </c>
      <c r="O40" s="132" t="s">
        <v>316</v>
      </c>
      <c r="P40" s="132" t="s">
        <v>316</v>
      </c>
      <c r="Q40" s="132" t="s">
        <v>316</v>
      </c>
      <c r="R40" s="127" t="s">
        <v>56</v>
      </c>
      <c r="S40" s="132" t="s">
        <v>315</v>
      </c>
      <c r="T40" s="132" t="s">
        <v>315</v>
      </c>
      <c r="U40" s="132" t="s">
        <v>315</v>
      </c>
      <c r="V40" s="127" t="s">
        <v>56</v>
      </c>
      <c r="W40" s="132" t="s">
        <v>315</v>
      </c>
      <c r="X40" s="132" t="s">
        <v>315</v>
      </c>
      <c r="Y40" s="132" t="s">
        <v>315</v>
      </c>
      <c r="Z40" s="127" t="s">
        <v>56</v>
      </c>
      <c r="AA40" s="132" t="s">
        <v>315</v>
      </c>
      <c r="AB40" s="132" t="s">
        <v>315</v>
      </c>
      <c r="AC40" s="127" t="s">
        <v>56</v>
      </c>
      <c r="AD40" s="132" t="s">
        <v>315</v>
      </c>
      <c r="AE40" s="132" t="s">
        <v>315</v>
      </c>
      <c r="AF40" s="132" t="s">
        <v>56</v>
      </c>
      <c r="AG40" s="132" t="s">
        <v>315</v>
      </c>
      <c r="AH40" s="132" t="s">
        <v>315</v>
      </c>
      <c r="AI40" s="127" t="s">
        <v>56</v>
      </c>
      <c r="AJ40" s="132" t="s">
        <v>315</v>
      </c>
      <c r="AK40" s="132" t="s">
        <v>315</v>
      </c>
      <c r="AL40" s="127" t="s">
        <v>56</v>
      </c>
      <c r="AM40" s="132" t="s">
        <v>315</v>
      </c>
      <c r="AN40" s="132" t="s">
        <v>315</v>
      </c>
      <c r="AO40" s="132" t="s">
        <v>315</v>
      </c>
      <c r="AP40" s="127" t="s">
        <v>56</v>
      </c>
      <c r="AQ40" s="132" t="s">
        <v>315</v>
      </c>
      <c r="AR40" s="132" t="s">
        <v>315</v>
      </c>
      <c r="AS40" s="131"/>
      <c r="AT40" s="132" t="s">
        <v>315</v>
      </c>
      <c r="AU40" s="127" t="s">
        <v>56</v>
      </c>
      <c r="AV40" s="132" t="s">
        <v>315</v>
      </c>
      <c r="AW40" s="132" t="s">
        <v>315</v>
      </c>
      <c r="AX40" s="132" t="s">
        <v>315</v>
      </c>
      <c r="AY40" s="132" t="s">
        <v>315</v>
      </c>
      <c r="AZ40" s="132" t="s">
        <v>315</v>
      </c>
      <c r="BA40" s="132" t="s">
        <v>315</v>
      </c>
      <c r="BB40" s="131"/>
      <c r="BC40" s="132" t="s">
        <v>315</v>
      </c>
      <c r="BD40" s="127" t="s">
        <v>56</v>
      </c>
      <c r="BE40" s="127" t="s">
        <v>56</v>
      </c>
      <c r="BG40" s="160"/>
      <c r="BH40" s="134"/>
      <c r="BI40" s="134"/>
      <c r="BJ40" s="160"/>
    </row>
    <row r="41" spans="1:62" hidden="1" x14ac:dyDescent="0.25">
      <c r="A41" s="168"/>
      <c r="B41" s="129">
        <f>COUNTIF(B20:B35,"&gt;1.9")</f>
        <v>10</v>
      </c>
      <c r="C41" s="129">
        <f t="shared" ref="C41:G41" si="43">COUNTIF(C20:C35,"&gt;1.9")</f>
        <v>10</v>
      </c>
      <c r="D41" s="129">
        <f t="shared" si="43"/>
        <v>10</v>
      </c>
      <c r="E41" s="129">
        <f t="shared" si="43"/>
        <v>10</v>
      </c>
      <c r="F41" s="129">
        <f t="shared" si="43"/>
        <v>10</v>
      </c>
      <c r="G41" s="129">
        <f t="shared" si="43"/>
        <v>10</v>
      </c>
      <c r="H41" s="91">
        <f>COUNTIF(H20:H35,"&gt;2.4")</f>
        <v>10</v>
      </c>
      <c r="I41" s="129">
        <f>COUNTIF(I20:I35,"&gt;2.4")</f>
        <v>10</v>
      </c>
      <c r="J41" s="129">
        <f t="shared" ref="J41:BE41" si="44">COUNTIF(J20:J35,"&gt;2.4")</f>
        <v>9</v>
      </c>
      <c r="K41" s="129">
        <f t="shared" si="44"/>
        <v>10</v>
      </c>
      <c r="L41" s="129">
        <f t="shared" si="44"/>
        <v>10</v>
      </c>
      <c r="M41" s="129">
        <f t="shared" si="44"/>
        <v>10</v>
      </c>
      <c r="N41" s="129">
        <f t="shared" si="44"/>
        <v>10</v>
      </c>
      <c r="O41" s="129">
        <f t="shared" si="44"/>
        <v>10</v>
      </c>
      <c r="P41" s="129">
        <f t="shared" si="44"/>
        <v>10</v>
      </c>
      <c r="Q41" s="129">
        <f t="shared" si="44"/>
        <v>10</v>
      </c>
      <c r="R41" s="129">
        <f t="shared" si="44"/>
        <v>10</v>
      </c>
      <c r="S41" s="129">
        <f t="shared" si="44"/>
        <v>10</v>
      </c>
      <c r="T41" s="129">
        <f t="shared" si="44"/>
        <v>10</v>
      </c>
      <c r="U41" s="129">
        <f t="shared" si="44"/>
        <v>10</v>
      </c>
      <c r="V41" s="129">
        <f t="shared" si="44"/>
        <v>10</v>
      </c>
      <c r="W41" s="129">
        <f t="shared" si="44"/>
        <v>10</v>
      </c>
      <c r="X41" s="129">
        <f t="shared" si="44"/>
        <v>10</v>
      </c>
      <c r="Y41" s="129">
        <f t="shared" si="44"/>
        <v>10</v>
      </c>
      <c r="Z41" s="129">
        <f t="shared" si="44"/>
        <v>10</v>
      </c>
      <c r="AA41" s="129">
        <f t="shared" si="44"/>
        <v>9</v>
      </c>
      <c r="AB41" s="129">
        <f t="shared" si="44"/>
        <v>9</v>
      </c>
      <c r="AC41" s="129">
        <f t="shared" si="44"/>
        <v>9</v>
      </c>
      <c r="AD41" s="129">
        <f t="shared" si="44"/>
        <v>10</v>
      </c>
      <c r="AE41" s="129">
        <f t="shared" si="44"/>
        <v>10</v>
      </c>
      <c r="AF41" s="129">
        <f t="shared" si="44"/>
        <v>10</v>
      </c>
      <c r="AG41" s="129">
        <f t="shared" si="44"/>
        <v>10</v>
      </c>
      <c r="AH41" s="129">
        <f t="shared" si="44"/>
        <v>10</v>
      </c>
      <c r="AI41" s="129">
        <f t="shared" si="44"/>
        <v>10</v>
      </c>
      <c r="AJ41" s="129">
        <f t="shared" si="44"/>
        <v>10</v>
      </c>
      <c r="AK41" s="129">
        <f t="shared" si="44"/>
        <v>10</v>
      </c>
      <c r="AL41" s="129">
        <f t="shared" si="44"/>
        <v>10</v>
      </c>
      <c r="AM41" s="129">
        <f t="shared" si="44"/>
        <v>10</v>
      </c>
      <c r="AN41" s="129">
        <f t="shared" si="44"/>
        <v>10</v>
      </c>
      <c r="AO41" s="129">
        <f t="shared" si="44"/>
        <v>10</v>
      </c>
      <c r="AP41" s="129">
        <f t="shared" si="44"/>
        <v>10</v>
      </c>
      <c r="AQ41" s="129">
        <f t="shared" si="44"/>
        <v>9</v>
      </c>
      <c r="AR41" s="129">
        <f t="shared" si="44"/>
        <v>9</v>
      </c>
      <c r="AS41" s="129">
        <f t="shared" si="44"/>
        <v>10</v>
      </c>
      <c r="AT41" s="129">
        <f t="shared" si="44"/>
        <v>10</v>
      </c>
      <c r="AU41" s="129">
        <f t="shared" si="44"/>
        <v>10</v>
      </c>
      <c r="AV41" s="129">
        <f t="shared" si="44"/>
        <v>10</v>
      </c>
      <c r="AW41" s="129">
        <f t="shared" si="44"/>
        <v>10</v>
      </c>
      <c r="AX41" s="129">
        <f t="shared" si="44"/>
        <v>10</v>
      </c>
      <c r="AY41" s="129">
        <f t="shared" si="44"/>
        <v>10</v>
      </c>
      <c r="AZ41" s="129">
        <f t="shared" si="44"/>
        <v>10</v>
      </c>
      <c r="BA41" s="129">
        <f t="shared" si="44"/>
        <v>10</v>
      </c>
      <c r="BB41" s="129">
        <f t="shared" si="44"/>
        <v>10</v>
      </c>
      <c r="BC41" s="129">
        <f t="shared" si="44"/>
        <v>10</v>
      </c>
      <c r="BD41" s="129">
        <f t="shared" si="44"/>
        <v>10</v>
      </c>
      <c r="BE41" s="129">
        <f t="shared" si="44"/>
        <v>10</v>
      </c>
      <c r="BG41" s="160"/>
      <c r="BH41" s="134"/>
      <c r="BI41" s="134"/>
      <c r="BJ41" s="160"/>
    </row>
    <row r="42" spans="1:62" hidden="1" x14ac:dyDescent="0.25">
      <c r="A42" s="128"/>
      <c r="B42" s="91">
        <f>B41/B37</f>
        <v>1</v>
      </c>
      <c r="C42" s="91">
        <f t="shared" ref="C42:AO42" si="45">C41/C37</f>
        <v>1</v>
      </c>
      <c r="D42" s="91">
        <f t="shared" si="45"/>
        <v>1</v>
      </c>
      <c r="E42" s="91">
        <f t="shared" si="45"/>
        <v>1</v>
      </c>
      <c r="F42" s="91">
        <f t="shared" si="45"/>
        <v>1</v>
      </c>
      <c r="G42" s="91">
        <f t="shared" si="45"/>
        <v>1</v>
      </c>
      <c r="H42" s="91">
        <f t="shared" si="45"/>
        <v>1</v>
      </c>
      <c r="I42" s="91">
        <f t="shared" si="45"/>
        <v>1</v>
      </c>
      <c r="J42" s="91">
        <f t="shared" si="45"/>
        <v>1</v>
      </c>
      <c r="K42" s="91">
        <f t="shared" si="45"/>
        <v>1</v>
      </c>
      <c r="L42" s="91">
        <f t="shared" si="45"/>
        <v>1</v>
      </c>
      <c r="M42" s="91">
        <f t="shared" si="45"/>
        <v>1</v>
      </c>
      <c r="N42" s="91">
        <f t="shared" si="45"/>
        <v>1</v>
      </c>
      <c r="O42" s="91">
        <f t="shared" si="45"/>
        <v>1</v>
      </c>
      <c r="P42" s="133">
        <f t="shared" si="45"/>
        <v>1</v>
      </c>
      <c r="Q42" s="133">
        <f t="shared" si="45"/>
        <v>1</v>
      </c>
      <c r="R42" s="91">
        <f>R41/Q37</f>
        <v>1</v>
      </c>
      <c r="S42" s="91">
        <f t="shared" si="45"/>
        <v>1</v>
      </c>
      <c r="T42" s="91">
        <f t="shared" si="45"/>
        <v>1</v>
      </c>
      <c r="U42" s="91">
        <f t="shared" si="45"/>
        <v>1</v>
      </c>
      <c r="V42" s="91">
        <f>V41/V37</f>
        <v>1</v>
      </c>
      <c r="W42" s="91">
        <f t="shared" si="45"/>
        <v>1</v>
      </c>
      <c r="X42" s="91">
        <f t="shared" si="45"/>
        <v>1</v>
      </c>
      <c r="Y42" s="91">
        <f t="shared" si="45"/>
        <v>1</v>
      </c>
      <c r="Z42" s="91">
        <f t="shared" si="45"/>
        <v>1</v>
      </c>
      <c r="AA42" s="91">
        <f t="shared" si="45"/>
        <v>0.9</v>
      </c>
      <c r="AB42" s="91">
        <f t="shared" si="45"/>
        <v>0.9</v>
      </c>
      <c r="AC42" s="91">
        <f t="shared" si="45"/>
        <v>0.9</v>
      </c>
      <c r="AD42" s="91">
        <f t="shared" si="45"/>
        <v>1</v>
      </c>
      <c r="AE42" s="91">
        <f t="shared" si="45"/>
        <v>1</v>
      </c>
      <c r="AF42" s="91">
        <f t="shared" si="45"/>
        <v>1</v>
      </c>
      <c r="AG42" s="91">
        <f>AG41/AF37</f>
        <v>1</v>
      </c>
      <c r="AH42" s="91">
        <f t="shared" si="45"/>
        <v>1</v>
      </c>
      <c r="AI42" s="91">
        <f t="shared" si="45"/>
        <v>1</v>
      </c>
      <c r="AJ42" s="91">
        <f t="shared" si="45"/>
        <v>1</v>
      </c>
      <c r="AK42" s="91">
        <f t="shared" si="45"/>
        <v>1</v>
      </c>
      <c r="AL42" s="91">
        <f t="shared" si="45"/>
        <v>1</v>
      </c>
      <c r="AM42" s="91">
        <f t="shared" si="45"/>
        <v>1</v>
      </c>
      <c r="AN42" s="91">
        <f t="shared" si="45"/>
        <v>1</v>
      </c>
      <c r="AO42" s="91">
        <f t="shared" si="45"/>
        <v>1</v>
      </c>
      <c r="AP42" s="91">
        <f>AP41/AP37</f>
        <v>1</v>
      </c>
      <c r="AQ42" s="91">
        <f t="shared" ref="AQ42" si="46">AQ41/AQ37</f>
        <v>1</v>
      </c>
      <c r="AR42" s="91">
        <f t="shared" ref="AR42:AT42" si="47">AR41/AR37</f>
        <v>1</v>
      </c>
      <c r="AS42" s="91">
        <f t="shared" si="47"/>
        <v>1</v>
      </c>
      <c r="AT42" s="91">
        <f t="shared" si="47"/>
        <v>1</v>
      </c>
      <c r="AU42" s="91">
        <f t="shared" ref="AU42" si="48">AU41/AU37</f>
        <v>1</v>
      </c>
      <c r="AV42" s="91">
        <f t="shared" ref="AV42:AW42" si="49">AV41/AV37</f>
        <v>1</v>
      </c>
      <c r="AW42" s="91">
        <f t="shared" si="49"/>
        <v>1</v>
      </c>
      <c r="AX42" s="91">
        <f t="shared" ref="AX42" si="50">AX41/AX37</f>
        <v>1</v>
      </c>
      <c r="AY42" s="91">
        <f t="shared" ref="AY42:BA42" si="51">AY41/AY37</f>
        <v>1</v>
      </c>
      <c r="AZ42" s="91">
        <f t="shared" si="51"/>
        <v>1</v>
      </c>
      <c r="BA42" s="91">
        <f t="shared" si="51"/>
        <v>1</v>
      </c>
      <c r="BB42" s="91" t="s">
        <v>56</v>
      </c>
      <c r="BC42" s="91">
        <f t="shared" ref="BC42:BD42" si="52">BC41/BC37</f>
        <v>1</v>
      </c>
      <c r="BD42" s="91">
        <f t="shared" si="52"/>
        <v>1</v>
      </c>
      <c r="BE42" s="91">
        <f>BE41/BE37</f>
        <v>1</v>
      </c>
      <c r="BG42" s="160"/>
      <c r="BH42" s="134"/>
      <c r="BI42" s="134"/>
      <c r="BJ42" s="160"/>
    </row>
    <row r="43" spans="1:62" hidden="1" x14ac:dyDescent="0.25">
      <c r="A43" s="135" t="s">
        <v>317</v>
      </c>
      <c r="B43" s="100"/>
      <c r="C43" s="100"/>
      <c r="D43" s="100"/>
      <c r="E43" s="100"/>
      <c r="F43" s="100"/>
      <c r="G43" s="100"/>
      <c r="H43" s="100"/>
      <c r="I43" s="100"/>
      <c r="J43" s="136"/>
      <c r="K43" s="136"/>
      <c r="L43" s="136"/>
      <c r="M43" s="137"/>
      <c r="N43" s="136"/>
      <c r="O43" s="138"/>
      <c r="P43" s="138"/>
      <c r="Q43" s="100"/>
      <c r="R43" s="137"/>
      <c r="S43" s="100"/>
      <c r="T43" s="100"/>
      <c r="U43" s="100"/>
      <c r="V43" s="100"/>
      <c r="W43" s="100"/>
      <c r="X43" s="100"/>
      <c r="Y43" s="100"/>
      <c r="Z43" s="137"/>
      <c r="AA43" s="100"/>
      <c r="AB43" s="100"/>
      <c r="AC43" s="100"/>
      <c r="AD43" s="138"/>
      <c r="AE43" s="100"/>
      <c r="AF43" s="100"/>
      <c r="AG43" s="137"/>
      <c r="AH43" s="100"/>
      <c r="AI43" s="137"/>
      <c r="AJ43" s="100"/>
      <c r="AK43" s="100"/>
      <c r="AL43" s="137"/>
      <c r="AM43" s="100"/>
      <c r="AN43" s="100"/>
      <c r="AO43" s="100"/>
      <c r="AP43" s="137"/>
      <c r="AQ43" s="100"/>
      <c r="AR43" s="100"/>
      <c r="AS43" s="100"/>
      <c r="AT43" s="100"/>
      <c r="AU43" s="137"/>
      <c r="AV43" s="100"/>
      <c r="AW43" s="100"/>
      <c r="AX43" s="100"/>
      <c r="AY43" s="100"/>
      <c r="AZ43" s="100"/>
      <c r="BA43" s="100"/>
      <c r="BB43" s="100"/>
      <c r="BC43" s="100"/>
      <c r="BD43" s="137"/>
      <c r="BE43" s="100"/>
      <c r="BG43" s="160"/>
      <c r="BH43" s="134"/>
      <c r="BI43" s="134"/>
      <c r="BJ43" s="160"/>
    </row>
    <row r="44" spans="1:62" hidden="1" x14ac:dyDescent="0.25">
      <c r="A44" s="169"/>
      <c r="B44" s="96"/>
      <c r="C44" s="96"/>
      <c r="D44" s="96"/>
      <c r="E44" s="96"/>
      <c r="F44" s="96"/>
      <c r="G44" s="96"/>
      <c r="H44" s="96"/>
      <c r="I44" s="96"/>
      <c r="J44" s="96"/>
      <c r="K44" s="96"/>
      <c r="L44" s="96"/>
      <c r="M44" s="96"/>
      <c r="N44" s="96"/>
      <c r="O44" s="96"/>
      <c r="P44" s="96"/>
      <c r="Q44" s="96"/>
      <c r="R44" s="96"/>
      <c r="S44" s="96"/>
      <c r="T44" s="96"/>
      <c r="U44" s="96"/>
      <c r="V44" s="96"/>
      <c r="W44" s="96"/>
      <c r="X44" s="96"/>
      <c r="Y44" s="96"/>
      <c r="Z44" s="96"/>
      <c r="AA44" s="96"/>
      <c r="AB44" s="96"/>
      <c r="AC44" s="96"/>
      <c r="AD44" s="96"/>
      <c r="AE44" s="96"/>
      <c r="AF44" s="96"/>
      <c r="AG44" s="96"/>
      <c r="AH44" s="96"/>
      <c r="AI44" s="96"/>
      <c r="AJ44" s="96"/>
      <c r="AK44" s="96"/>
      <c r="AL44" s="96"/>
      <c r="AM44" s="96"/>
      <c r="AN44" s="96"/>
      <c r="AO44" s="96"/>
      <c r="AP44" s="96"/>
      <c r="AQ44" s="96"/>
      <c r="AR44" s="96"/>
      <c r="AS44" s="96"/>
      <c r="AT44" s="96"/>
      <c r="AU44" s="96"/>
      <c r="AV44" s="96"/>
      <c r="AW44" s="96"/>
      <c r="AX44" s="96"/>
      <c r="AY44" s="96"/>
      <c r="AZ44" s="96"/>
      <c r="BA44" s="96"/>
      <c r="BB44" s="96"/>
      <c r="BC44" s="96"/>
      <c r="BD44" s="96"/>
      <c r="BE44" s="96"/>
    </row>
    <row r="45" spans="1:62" ht="54.75" hidden="1" customHeight="1" x14ac:dyDescent="0.25">
      <c r="A45" s="170" t="s">
        <v>343</v>
      </c>
      <c r="B45" s="139"/>
      <c r="C45" s="139"/>
      <c r="D45" s="139"/>
      <c r="E45" s="139"/>
      <c r="F45" s="139"/>
      <c r="G45" s="139"/>
      <c r="H45" s="139"/>
      <c r="I45" s="139"/>
      <c r="J45" s="139"/>
      <c r="K45" s="139"/>
      <c r="L45" s="139"/>
      <c r="M45" s="139"/>
      <c r="N45" s="139"/>
      <c r="O45" s="139"/>
      <c r="P45" s="139"/>
      <c r="Q45" s="139"/>
      <c r="R45" s="139"/>
      <c r="S45" s="139"/>
      <c r="T45" s="139"/>
      <c r="U45" s="139"/>
      <c r="V45" s="139"/>
      <c r="W45" s="139"/>
      <c r="X45" s="139"/>
      <c r="Y45" s="139"/>
      <c r="Z45" s="139"/>
      <c r="AA45" s="139"/>
      <c r="AB45" s="139"/>
      <c r="AC45" s="139"/>
      <c r="AD45" s="139"/>
      <c r="AE45" s="139"/>
      <c r="AF45" s="139"/>
      <c r="AG45" s="139"/>
      <c r="AH45" s="139"/>
      <c r="AI45" s="139"/>
      <c r="AJ45" s="139"/>
      <c r="AK45" s="139"/>
      <c r="AL45" s="139"/>
      <c r="AM45" s="139"/>
      <c r="AN45" s="139"/>
      <c r="AO45" s="139"/>
      <c r="AP45" s="139"/>
      <c r="AQ45" s="139"/>
      <c r="AR45" s="139"/>
      <c r="AS45" s="139"/>
      <c r="AT45" s="139"/>
      <c r="AU45" s="139"/>
      <c r="AV45" s="139"/>
      <c r="AW45" s="139"/>
      <c r="AX45" s="139"/>
      <c r="AY45" s="139"/>
      <c r="AZ45" s="139"/>
      <c r="BA45" s="139"/>
      <c r="BB45" s="139"/>
      <c r="BC45" s="139"/>
      <c r="BD45" s="139"/>
      <c r="BE45" s="139"/>
    </row>
    <row r="46" spans="1:62" ht="42.75" hidden="1" customHeight="1" x14ac:dyDescent="0.25">
      <c r="A46" s="157" t="s">
        <v>321</v>
      </c>
      <c r="B46" s="115" t="s">
        <v>144</v>
      </c>
      <c r="C46" s="115" t="s">
        <v>145</v>
      </c>
      <c r="D46" s="115" t="s">
        <v>146</v>
      </c>
      <c r="E46" s="115" t="s">
        <v>147</v>
      </c>
      <c r="F46" s="115" t="s">
        <v>148</v>
      </c>
      <c r="G46" s="115" t="s">
        <v>149</v>
      </c>
      <c r="H46" s="124" t="s">
        <v>322</v>
      </c>
      <c r="I46" s="115" t="s">
        <v>150</v>
      </c>
      <c r="J46" s="115" t="s">
        <v>151</v>
      </c>
      <c r="K46" s="115" t="s">
        <v>152</v>
      </c>
      <c r="L46" s="115" t="s">
        <v>147</v>
      </c>
      <c r="M46" s="124" t="s">
        <v>323</v>
      </c>
      <c r="N46" s="114" t="s">
        <v>153</v>
      </c>
      <c r="O46" s="114" t="s">
        <v>154</v>
      </c>
      <c r="P46" s="114" t="s">
        <v>155</v>
      </c>
      <c r="Q46" s="125" t="s">
        <v>324</v>
      </c>
      <c r="R46" s="117" t="s">
        <v>156</v>
      </c>
      <c r="S46" s="118" t="s">
        <v>157</v>
      </c>
      <c r="T46" s="118" t="s">
        <v>158</v>
      </c>
      <c r="U46" s="119" t="s">
        <v>159</v>
      </c>
      <c r="V46" s="126" t="s">
        <v>325</v>
      </c>
      <c r="W46" s="117" t="s">
        <v>160</v>
      </c>
      <c r="X46" s="120" t="s">
        <v>161</v>
      </c>
      <c r="Y46" s="121" t="s">
        <v>162</v>
      </c>
      <c r="Z46" s="126" t="s">
        <v>326</v>
      </c>
      <c r="AA46" s="116" t="s">
        <v>163</v>
      </c>
      <c r="AB46" s="116" t="s">
        <v>164</v>
      </c>
      <c r="AC46" s="126" t="s">
        <v>327</v>
      </c>
      <c r="AD46" s="116" t="s">
        <v>165</v>
      </c>
      <c r="AE46" s="116" t="s">
        <v>166</v>
      </c>
      <c r="AF46" s="126" t="s">
        <v>328</v>
      </c>
      <c r="AG46" s="116" t="s">
        <v>167</v>
      </c>
      <c r="AH46" s="116" t="s">
        <v>168</v>
      </c>
      <c r="AI46" s="158" t="s">
        <v>332</v>
      </c>
      <c r="AJ46" s="116" t="s">
        <v>169</v>
      </c>
      <c r="AK46" s="116" t="s">
        <v>170</v>
      </c>
      <c r="AL46" s="111" t="s">
        <v>333</v>
      </c>
      <c r="AM46" s="116" t="s">
        <v>171</v>
      </c>
      <c r="AN46" s="116" t="s">
        <v>172</v>
      </c>
      <c r="AO46" s="116" t="s">
        <v>173</v>
      </c>
      <c r="AP46" s="111" t="s">
        <v>334</v>
      </c>
      <c r="AQ46" s="116" t="s">
        <v>174</v>
      </c>
      <c r="AR46" s="116" t="s">
        <v>175</v>
      </c>
      <c r="AS46" s="116" t="s">
        <v>176</v>
      </c>
      <c r="AT46" s="116" t="s">
        <v>177</v>
      </c>
      <c r="AU46" s="111" t="s">
        <v>335</v>
      </c>
      <c r="AV46" s="116" t="s">
        <v>178</v>
      </c>
      <c r="AW46" s="116" t="s">
        <v>179</v>
      </c>
      <c r="AX46" s="116" t="s">
        <v>180</v>
      </c>
      <c r="AY46" s="116" t="s">
        <v>181</v>
      </c>
      <c r="AZ46" s="116" t="s">
        <v>182</v>
      </c>
      <c r="BA46" s="116" t="s">
        <v>183</v>
      </c>
      <c r="BB46" s="127" t="s">
        <v>336</v>
      </c>
      <c r="BC46" s="116" t="s">
        <v>337</v>
      </c>
      <c r="BD46" s="116" t="s">
        <v>338</v>
      </c>
      <c r="BE46" s="114" t="s">
        <v>330</v>
      </c>
    </row>
    <row r="47" spans="1:62" ht="15" hidden="1" customHeight="1" x14ac:dyDescent="0.25">
      <c r="A47" s="90">
        <v>1</v>
      </c>
      <c r="B47" s="90">
        <v>3</v>
      </c>
      <c r="C47" s="90">
        <v>3.5</v>
      </c>
      <c r="D47" s="90">
        <v>3.5</v>
      </c>
      <c r="E47" s="90">
        <v>4</v>
      </c>
      <c r="F47" s="90">
        <v>4</v>
      </c>
      <c r="G47" s="90">
        <v>3</v>
      </c>
      <c r="H47" s="91">
        <f t="shared" ref="H47" si="53">SUM(B47:G47)/6</f>
        <v>3.5</v>
      </c>
      <c r="I47" s="90">
        <v>3.5</v>
      </c>
      <c r="J47" s="90">
        <v>4</v>
      </c>
      <c r="K47" s="90">
        <v>3.5</v>
      </c>
      <c r="L47" s="90">
        <v>4</v>
      </c>
      <c r="M47" s="91">
        <f t="shared" ref="M47" si="54">SUM(I47:L47)/4</f>
        <v>3.75</v>
      </c>
      <c r="N47" s="90">
        <v>2.5</v>
      </c>
      <c r="O47" s="90">
        <v>3</v>
      </c>
      <c r="P47" s="90">
        <v>3.5</v>
      </c>
      <c r="Q47" s="100">
        <f>SUM(N47:P47)/3</f>
        <v>3</v>
      </c>
      <c r="R47" s="159">
        <v>3.5</v>
      </c>
      <c r="S47" s="90">
        <v>3.5</v>
      </c>
      <c r="T47" s="90">
        <v>3</v>
      </c>
      <c r="U47" s="90">
        <v>4</v>
      </c>
      <c r="V47" s="100">
        <f>SUM(R47:U47)/4</f>
        <v>3.5</v>
      </c>
      <c r="W47" s="90">
        <v>3.5</v>
      </c>
      <c r="X47" s="90">
        <v>3</v>
      </c>
      <c r="Y47" s="90">
        <v>4</v>
      </c>
      <c r="Z47" s="100">
        <f t="shared" ref="Z47" si="55">SUM(W47:Y47)/3</f>
        <v>3.5</v>
      </c>
      <c r="AA47" s="90">
        <v>3.5</v>
      </c>
      <c r="AB47" s="90">
        <v>2.5</v>
      </c>
      <c r="AC47" s="100">
        <f t="shared" ref="AC47" si="56">SUM(AA47:AB47)/2</f>
        <v>3</v>
      </c>
      <c r="AD47" s="90">
        <v>3</v>
      </c>
      <c r="AE47" s="90">
        <v>4</v>
      </c>
      <c r="AF47" s="100">
        <f>SUM(AD47:AE47)/2</f>
        <v>3.5</v>
      </c>
      <c r="AG47" s="159">
        <v>3</v>
      </c>
      <c r="AH47" s="90">
        <v>3</v>
      </c>
      <c r="AI47" s="100">
        <f>SUM(AG47:AH47)/2</f>
        <v>3</v>
      </c>
      <c r="AJ47" s="90">
        <v>3</v>
      </c>
      <c r="AK47" s="90">
        <v>4</v>
      </c>
      <c r="AL47" s="100">
        <f t="shared" ref="AL47" si="57">SUM(AJ47:AK47)/2</f>
        <v>3.5</v>
      </c>
      <c r="AM47" s="90">
        <v>4</v>
      </c>
      <c r="AN47" s="90">
        <v>4</v>
      </c>
      <c r="AO47" s="90">
        <v>4</v>
      </c>
      <c r="AP47" s="100">
        <f>SUM(AM47:AO47)/3</f>
        <v>4</v>
      </c>
      <c r="AQ47" s="90">
        <v>4</v>
      </c>
      <c r="AR47" s="90">
        <v>4</v>
      </c>
      <c r="AS47" s="90">
        <v>4</v>
      </c>
      <c r="AT47" s="90">
        <v>4</v>
      </c>
      <c r="AU47" s="100">
        <f>SUM(AQ47:AT47)/4</f>
        <v>4</v>
      </c>
      <c r="AV47" s="90">
        <v>3.5</v>
      </c>
      <c r="AW47" s="90">
        <v>4</v>
      </c>
      <c r="AX47" s="90">
        <v>4</v>
      </c>
      <c r="AY47" s="90">
        <v>3.5</v>
      </c>
      <c r="AZ47" s="90">
        <v>4</v>
      </c>
      <c r="BA47" s="90">
        <v>4</v>
      </c>
      <c r="BB47" s="91">
        <f>SUM(AV47:BA47)/6</f>
        <v>3.8333333333333335</v>
      </c>
      <c r="BC47" s="90">
        <v>4</v>
      </c>
      <c r="BD47" s="90">
        <v>4</v>
      </c>
      <c r="BE47" s="91">
        <f>SUM(BC47:BD47)/2</f>
        <v>4</v>
      </c>
    </row>
    <row r="48" spans="1:62" ht="15" hidden="1" customHeight="1" x14ac:dyDescent="0.25">
      <c r="A48" s="90">
        <v>2</v>
      </c>
      <c r="B48" s="90">
        <v>3</v>
      </c>
      <c r="C48" s="90">
        <v>3</v>
      </c>
      <c r="D48" s="90">
        <v>3</v>
      </c>
      <c r="E48" s="90">
        <v>3</v>
      </c>
      <c r="F48" s="90">
        <v>3</v>
      </c>
      <c r="G48" s="90">
        <v>3</v>
      </c>
      <c r="H48" s="91">
        <f>SUM(B48:G48)/5</f>
        <v>3.6</v>
      </c>
      <c r="I48" s="90">
        <v>3</v>
      </c>
      <c r="J48" s="90">
        <v>3</v>
      </c>
      <c r="K48" s="90">
        <v>3</v>
      </c>
      <c r="L48" s="90">
        <v>3</v>
      </c>
      <c r="M48" s="91">
        <f t="shared" ref="M48:M60" si="58">SUM(I48:L48)/4</f>
        <v>3</v>
      </c>
      <c r="N48" s="90">
        <v>2.5</v>
      </c>
      <c r="O48" s="90">
        <v>3</v>
      </c>
      <c r="P48" s="90">
        <v>3</v>
      </c>
      <c r="Q48" s="100">
        <f t="shared" ref="Q48:Q60" si="59">SUM(N48:P48)/3</f>
        <v>2.8333333333333335</v>
      </c>
      <c r="R48" s="159">
        <v>2.5</v>
      </c>
      <c r="S48" s="90">
        <v>2.5</v>
      </c>
      <c r="T48" s="90">
        <v>2</v>
      </c>
      <c r="U48" s="90">
        <v>2.5</v>
      </c>
      <c r="V48" s="100">
        <f t="shared" ref="V48:V62" si="60">SUM(R48:U48)/4</f>
        <v>2.375</v>
      </c>
      <c r="W48" s="90">
        <v>2.5</v>
      </c>
      <c r="X48" s="90">
        <v>2.5</v>
      </c>
      <c r="Y48" s="90">
        <v>2.5</v>
      </c>
      <c r="Z48" s="100">
        <f t="shared" ref="Z48:Z50" si="61">SUM(W48:Y48)/3</f>
        <v>2.5</v>
      </c>
      <c r="AA48" s="90">
        <v>3</v>
      </c>
      <c r="AB48" s="90">
        <v>3</v>
      </c>
      <c r="AC48" s="100">
        <f>SUM(AA48:AB48)/2</f>
        <v>3</v>
      </c>
      <c r="AD48" s="90">
        <v>2.5</v>
      </c>
      <c r="AE48" s="90">
        <v>2.5</v>
      </c>
      <c r="AF48" s="100">
        <f>SUM(AD48:AE48)/2</f>
        <v>2.5</v>
      </c>
      <c r="AG48" s="159">
        <v>3</v>
      </c>
      <c r="AH48" s="90">
        <v>2.5</v>
      </c>
      <c r="AI48" s="100">
        <f>SUM(AG48:AH48)/2</f>
        <v>2.75</v>
      </c>
      <c r="AJ48" s="90">
        <v>3</v>
      </c>
      <c r="AK48" s="90">
        <v>3</v>
      </c>
      <c r="AL48" s="100">
        <f>SUM(AJ48:AK48)/2</f>
        <v>3</v>
      </c>
      <c r="AM48" s="90">
        <v>3</v>
      </c>
      <c r="AN48" s="90">
        <v>3</v>
      </c>
      <c r="AO48" s="90">
        <v>3</v>
      </c>
      <c r="AP48" s="100">
        <f t="shared" ref="AP48:AP54" si="62">SUM(AM48:AO48)/3</f>
        <v>3</v>
      </c>
      <c r="AQ48" s="90">
        <v>3</v>
      </c>
      <c r="AR48" s="90">
        <v>2.5</v>
      </c>
      <c r="AS48" s="90">
        <v>3</v>
      </c>
      <c r="AT48" s="90">
        <v>3</v>
      </c>
      <c r="AU48" s="100">
        <f t="shared" ref="AU48:AU60" si="63">SUM(AQ48:AT48)/4</f>
        <v>2.875</v>
      </c>
      <c r="AV48" s="90">
        <v>3</v>
      </c>
      <c r="AW48" s="90">
        <v>2.5</v>
      </c>
      <c r="AX48" s="90">
        <v>3</v>
      </c>
      <c r="AY48" s="90">
        <v>3</v>
      </c>
      <c r="AZ48" s="90">
        <v>3</v>
      </c>
      <c r="BA48" s="90">
        <v>3</v>
      </c>
      <c r="BB48" s="91">
        <f t="shared" ref="BB48:BB60" si="64">SUM(AV48:BA48)/6</f>
        <v>2.9166666666666665</v>
      </c>
      <c r="BC48" s="90">
        <v>3</v>
      </c>
      <c r="BD48" s="90">
        <v>3</v>
      </c>
      <c r="BE48" s="91">
        <f>SUM(BC48:BD48)/2</f>
        <v>3</v>
      </c>
    </row>
    <row r="49" spans="1:57" ht="15" hidden="1" customHeight="1" x14ac:dyDescent="0.25">
      <c r="A49" s="90">
        <v>3</v>
      </c>
      <c r="B49" s="90">
        <v>3</v>
      </c>
      <c r="C49" s="90">
        <v>4</v>
      </c>
      <c r="D49" s="90">
        <v>4</v>
      </c>
      <c r="E49" s="90">
        <v>4</v>
      </c>
      <c r="F49" s="90">
        <v>4</v>
      </c>
      <c r="G49" s="90">
        <v>4</v>
      </c>
      <c r="H49" s="91">
        <f t="shared" ref="H49:H60" si="65">SUM(B49:G49)/6</f>
        <v>3.8333333333333335</v>
      </c>
      <c r="I49" s="90">
        <v>4</v>
      </c>
      <c r="J49" s="90">
        <v>4</v>
      </c>
      <c r="K49" s="90">
        <v>4</v>
      </c>
      <c r="L49" s="90">
        <v>4</v>
      </c>
      <c r="M49" s="91">
        <f t="shared" si="58"/>
        <v>4</v>
      </c>
      <c r="N49" s="90">
        <v>4</v>
      </c>
      <c r="O49" s="90">
        <v>4</v>
      </c>
      <c r="P49" s="90">
        <v>3</v>
      </c>
      <c r="Q49" s="100">
        <f t="shared" si="59"/>
        <v>3.6666666666666665</v>
      </c>
      <c r="R49" s="159">
        <v>3</v>
      </c>
      <c r="S49" s="90">
        <v>3</v>
      </c>
      <c r="T49" s="90">
        <v>3</v>
      </c>
      <c r="U49" s="90">
        <v>3</v>
      </c>
      <c r="V49" s="100">
        <f t="shared" si="60"/>
        <v>3</v>
      </c>
      <c r="W49" s="90">
        <v>4</v>
      </c>
      <c r="X49" s="90">
        <v>4</v>
      </c>
      <c r="Y49" s="90">
        <v>3</v>
      </c>
      <c r="Z49" s="100">
        <f t="shared" si="61"/>
        <v>3.6666666666666665</v>
      </c>
      <c r="AA49" s="90">
        <v>4</v>
      </c>
      <c r="AB49" s="90">
        <v>3</v>
      </c>
      <c r="AC49" s="100">
        <f>SUM(AA49:AB49)/2</f>
        <v>3.5</v>
      </c>
      <c r="AD49" s="90">
        <v>4</v>
      </c>
      <c r="AE49" s="90">
        <v>4</v>
      </c>
      <c r="AF49" s="100">
        <f t="shared" ref="AF49:AF60" si="66">SUM(AD49:AE49)/2</f>
        <v>4</v>
      </c>
      <c r="AG49" s="159">
        <v>4</v>
      </c>
      <c r="AH49" s="90">
        <v>4</v>
      </c>
      <c r="AI49" s="100">
        <f t="shared" ref="AI49:AI60" si="67">SUM(AG49:AH49)/2</f>
        <v>4</v>
      </c>
      <c r="AJ49" s="90">
        <v>4</v>
      </c>
      <c r="AK49" s="90">
        <v>4</v>
      </c>
      <c r="AL49" s="100">
        <f t="shared" ref="AL49:AL60" si="68">SUM(AJ49:AK49)/2</f>
        <v>4</v>
      </c>
      <c r="AM49" s="90">
        <v>4</v>
      </c>
      <c r="AN49" s="90">
        <v>4</v>
      </c>
      <c r="AO49" s="90">
        <v>3</v>
      </c>
      <c r="AP49" s="100">
        <f t="shared" si="62"/>
        <v>3.6666666666666665</v>
      </c>
      <c r="AQ49" s="90">
        <v>4</v>
      </c>
      <c r="AR49" s="90">
        <v>4</v>
      </c>
      <c r="AS49" s="90">
        <v>4</v>
      </c>
      <c r="AT49" s="90">
        <v>4</v>
      </c>
      <c r="AU49" s="100">
        <f t="shared" si="63"/>
        <v>4</v>
      </c>
      <c r="AV49" s="90">
        <v>4</v>
      </c>
      <c r="AW49" s="90">
        <v>4</v>
      </c>
      <c r="AX49" s="90">
        <v>3</v>
      </c>
      <c r="AY49" s="90">
        <v>3</v>
      </c>
      <c r="AZ49" s="90">
        <v>3.5</v>
      </c>
      <c r="BA49" s="90">
        <v>4</v>
      </c>
      <c r="BB49" s="91">
        <f t="shared" si="64"/>
        <v>3.5833333333333335</v>
      </c>
      <c r="BC49" s="90">
        <v>4</v>
      </c>
      <c r="BD49" s="90">
        <v>3</v>
      </c>
      <c r="BE49" s="91">
        <f t="shared" ref="BE49:BE60" si="69">SUM(BC49:BD49)/2</f>
        <v>3.5</v>
      </c>
    </row>
    <row r="50" spans="1:57" ht="15" hidden="1" customHeight="1" x14ac:dyDescent="0.25">
      <c r="A50" s="90">
        <v>4</v>
      </c>
      <c r="B50" s="90">
        <v>4</v>
      </c>
      <c r="C50" s="90">
        <v>4</v>
      </c>
      <c r="D50" s="90">
        <v>4</v>
      </c>
      <c r="E50" s="90">
        <v>4</v>
      </c>
      <c r="F50" s="90">
        <v>4</v>
      </c>
      <c r="G50" s="90">
        <v>4</v>
      </c>
      <c r="H50" s="91">
        <f t="shared" si="65"/>
        <v>4</v>
      </c>
      <c r="I50" s="90">
        <v>4</v>
      </c>
      <c r="J50" s="90">
        <v>4</v>
      </c>
      <c r="K50" s="90">
        <v>4</v>
      </c>
      <c r="L50" s="90">
        <v>4</v>
      </c>
      <c r="M50" s="91">
        <f t="shared" si="58"/>
        <v>4</v>
      </c>
      <c r="N50" s="90">
        <v>4</v>
      </c>
      <c r="O50" s="90">
        <v>4</v>
      </c>
      <c r="P50" s="90">
        <v>4</v>
      </c>
      <c r="Q50" s="100">
        <f t="shared" si="59"/>
        <v>4</v>
      </c>
      <c r="R50" s="171">
        <v>4</v>
      </c>
      <c r="S50" s="171">
        <v>4</v>
      </c>
      <c r="T50" s="171">
        <v>4</v>
      </c>
      <c r="U50" s="171">
        <v>4</v>
      </c>
      <c r="V50" s="100">
        <f t="shared" si="60"/>
        <v>4</v>
      </c>
      <c r="W50" s="90">
        <v>4</v>
      </c>
      <c r="X50" s="90">
        <v>4</v>
      </c>
      <c r="Y50" s="90">
        <v>4</v>
      </c>
      <c r="Z50" s="100">
        <f t="shared" si="61"/>
        <v>4</v>
      </c>
      <c r="AA50" s="90">
        <v>4</v>
      </c>
      <c r="AB50" s="90">
        <v>4</v>
      </c>
      <c r="AC50" s="100">
        <f t="shared" ref="AC50:AC60" si="70">SUM(AA50:AB50)/2</f>
        <v>4</v>
      </c>
      <c r="AD50" s="90">
        <v>4</v>
      </c>
      <c r="AE50" s="90">
        <v>4</v>
      </c>
      <c r="AF50" s="100">
        <f t="shared" si="66"/>
        <v>4</v>
      </c>
      <c r="AG50" s="159">
        <v>4</v>
      </c>
      <c r="AH50" s="90">
        <v>4</v>
      </c>
      <c r="AI50" s="100">
        <f t="shared" si="67"/>
        <v>4</v>
      </c>
      <c r="AJ50" s="90">
        <v>4</v>
      </c>
      <c r="AK50" s="90">
        <v>4</v>
      </c>
      <c r="AL50" s="100">
        <f t="shared" si="68"/>
        <v>4</v>
      </c>
      <c r="AM50" s="90">
        <v>4</v>
      </c>
      <c r="AN50" s="90">
        <v>4</v>
      </c>
      <c r="AO50" s="90">
        <v>4</v>
      </c>
      <c r="AP50" s="100">
        <f t="shared" si="62"/>
        <v>4</v>
      </c>
      <c r="AQ50" s="90">
        <v>3</v>
      </c>
      <c r="AR50" s="90">
        <v>4</v>
      </c>
      <c r="AS50" s="90">
        <v>4</v>
      </c>
      <c r="AT50" s="90">
        <v>4</v>
      </c>
      <c r="AU50" s="100">
        <f t="shared" si="63"/>
        <v>3.75</v>
      </c>
      <c r="AV50" s="90">
        <v>3</v>
      </c>
      <c r="AW50" s="90">
        <v>4</v>
      </c>
      <c r="AX50" s="90">
        <v>4</v>
      </c>
      <c r="AY50" s="90">
        <v>4</v>
      </c>
      <c r="AZ50" s="90">
        <v>3</v>
      </c>
      <c r="BA50" s="90">
        <v>4</v>
      </c>
      <c r="BB50" s="91">
        <f t="shared" si="64"/>
        <v>3.6666666666666665</v>
      </c>
      <c r="BC50" s="90">
        <v>4</v>
      </c>
      <c r="BD50" s="90">
        <v>4</v>
      </c>
      <c r="BE50" s="91">
        <f t="shared" si="69"/>
        <v>4</v>
      </c>
    </row>
    <row r="51" spans="1:57" ht="15" hidden="1" customHeight="1" x14ac:dyDescent="0.25">
      <c r="A51" s="90">
        <v>5</v>
      </c>
      <c r="B51" s="90">
        <v>3</v>
      </c>
      <c r="C51" s="90">
        <v>4</v>
      </c>
      <c r="D51" s="90">
        <v>4</v>
      </c>
      <c r="E51" s="90">
        <v>4</v>
      </c>
      <c r="F51" s="90">
        <v>3</v>
      </c>
      <c r="G51" s="90">
        <v>3</v>
      </c>
      <c r="H51" s="91">
        <f t="shared" si="65"/>
        <v>3.5</v>
      </c>
      <c r="I51" s="134">
        <v>3.5</v>
      </c>
      <c r="J51" s="90">
        <v>4</v>
      </c>
      <c r="K51" s="90">
        <v>3.5</v>
      </c>
      <c r="L51" s="90">
        <v>3</v>
      </c>
      <c r="M51" s="91">
        <f t="shared" si="58"/>
        <v>3.5</v>
      </c>
      <c r="N51" s="90">
        <v>3</v>
      </c>
      <c r="O51" s="90">
        <v>3.5</v>
      </c>
      <c r="P51" s="90">
        <v>4</v>
      </c>
      <c r="Q51" s="100">
        <f t="shared" si="59"/>
        <v>3.5</v>
      </c>
      <c r="R51" s="159">
        <v>3.5</v>
      </c>
      <c r="S51" s="159">
        <v>3.5</v>
      </c>
      <c r="T51" s="90">
        <v>3</v>
      </c>
      <c r="U51" s="90">
        <v>3.5</v>
      </c>
      <c r="V51" s="100">
        <f t="shared" si="60"/>
        <v>3.375</v>
      </c>
      <c r="W51" s="90">
        <v>4</v>
      </c>
      <c r="X51" s="90">
        <v>4</v>
      </c>
      <c r="Y51" s="90">
        <v>3</v>
      </c>
      <c r="Z51" s="100">
        <f>SUM(W51:Y51)/3</f>
        <v>3.6666666666666665</v>
      </c>
      <c r="AA51" s="90">
        <v>3</v>
      </c>
      <c r="AB51" s="90">
        <v>3.5</v>
      </c>
      <c r="AC51" s="100">
        <f t="shared" si="70"/>
        <v>3.25</v>
      </c>
      <c r="AD51" s="90">
        <v>4</v>
      </c>
      <c r="AE51" s="90">
        <v>3.5</v>
      </c>
      <c r="AF51" s="100">
        <f t="shared" si="66"/>
        <v>3.75</v>
      </c>
      <c r="AG51" s="159">
        <v>3</v>
      </c>
      <c r="AH51" s="90">
        <v>4</v>
      </c>
      <c r="AI51" s="100">
        <f t="shared" si="67"/>
        <v>3.5</v>
      </c>
      <c r="AJ51" s="90">
        <v>3.5</v>
      </c>
      <c r="AK51" s="90">
        <v>3</v>
      </c>
      <c r="AL51" s="100">
        <f t="shared" si="68"/>
        <v>3.25</v>
      </c>
      <c r="AM51" s="90">
        <v>4</v>
      </c>
      <c r="AN51" s="90">
        <v>4</v>
      </c>
      <c r="AO51" s="90">
        <v>4</v>
      </c>
      <c r="AP51" s="100">
        <f t="shared" si="62"/>
        <v>4</v>
      </c>
      <c r="AQ51" s="90">
        <v>4</v>
      </c>
      <c r="AR51" s="90">
        <v>3.5</v>
      </c>
      <c r="AS51" s="90">
        <v>4</v>
      </c>
      <c r="AT51" s="90">
        <v>3.5</v>
      </c>
      <c r="AU51" s="100">
        <f t="shared" si="63"/>
        <v>3.75</v>
      </c>
      <c r="AV51" s="90">
        <v>3.5</v>
      </c>
      <c r="AW51" s="90">
        <v>3</v>
      </c>
      <c r="AX51" s="90">
        <v>3.5</v>
      </c>
      <c r="AY51" s="90">
        <v>4</v>
      </c>
      <c r="AZ51" s="90">
        <v>3.5</v>
      </c>
      <c r="BA51" s="90">
        <v>3.5</v>
      </c>
      <c r="BB51" s="91">
        <f t="shared" si="64"/>
        <v>3.5</v>
      </c>
      <c r="BC51" s="90">
        <v>3.5</v>
      </c>
      <c r="BD51" s="90">
        <v>3.5</v>
      </c>
      <c r="BE51" s="91">
        <f t="shared" si="69"/>
        <v>3.5</v>
      </c>
    </row>
    <row r="52" spans="1:57" ht="15" hidden="1" customHeight="1" x14ac:dyDescent="0.25">
      <c r="A52" s="90">
        <v>6</v>
      </c>
      <c r="B52" s="90">
        <v>4</v>
      </c>
      <c r="C52" s="90">
        <v>4</v>
      </c>
      <c r="D52" s="90">
        <v>4</v>
      </c>
      <c r="E52" s="90">
        <v>4</v>
      </c>
      <c r="F52" s="90">
        <v>4</v>
      </c>
      <c r="G52" s="90">
        <v>4</v>
      </c>
      <c r="H52" s="91">
        <f t="shared" si="65"/>
        <v>4</v>
      </c>
      <c r="I52" s="134">
        <v>4</v>
      </c>
      <c r="J52" s="90">
        <v>4</v>
      </c>
      <c r="K52" s="90">
        <v>4</v>
      </c>
      <c r="L52" s="90">
        <v>4</v>
      </c>
      <c r="M52" s="91">
        <f t="shared" si="58"/>
        <v>4</v>
      </c>
      <c r="N52" s="90">
        <v>4</v>
      </c>
      <c r="O52" s="90">
        <v>4</v>
      </c>
      <c r="P52" s="90">
        <v>4</v>
      </c>
      <c r="Q52" s="100">
        <f t="shared" si="59"/>
        <v>4</v>
      </c>
      <c r="R52" s="159">
        <v>4</v>
      </c>
      <c r="S52" s="159">
        <v>4</v>
      </c>
      <c r="T52" s="90">
        <v>4</v>
      </c>
      <c r="U52" s="90">
        <v>4</v>
      </c>
      <c r="V52" s="100">
        <f t="shared" si="60"/>
        <v>4</v>
      </c>
      <c r="W52" s="90">
        <v>4</v>
      </c>
      <c r="X52" s="90">
        <v>4</v>
      </c>
      <c r="Y52" s="90">
        <v>4</v>
      </c>
      <c r="Z52" s="100">
        <f>SUM(W52:Y52)/3</f>
        <v>4</v>
      </c>
      <c r="AA52" s="90">
        <v>4</v>
      </c>
      <c r="AB52" s="90">
        <v>4</v>
      </c>
      <c r="AC52" s="100">
        <f t="shared" si="70"/>
        <v>4</v>
      </c>
      <c r="AD52" s="90">
        <v>4</v>
      </c>
      <c r="AE52" s="90">
        <v>4</v>
      </c>
      <c r="AF52" s="100">
        <f t="shared" si="66"/>
        <v>4</v>
      </c>
      <c r="AG52" s="159">
        <v>4</v>
      </c>
      <c r="AH52" s="90">
        <v>4</v>
      </c>
      <c r="AI52" s="100">
        <f t="shared" si="67"/>
        <v>4</v>
      </c>
      <c r="AJ52" s="90">
        <v>4</v>
      </c>
      <c r="AK52" s="90">
        <v>4</v>
      </c>
      <c r="AL52" s="100">
        <f t="shared" si="68"/>
        <v>4</v>
      </c>
      <c r="AM52" s="90">
        <v>4</v>
      </c>
      <c r="AN52" s="90">
        <v>4</v>
      </c>
      <c r="AO52" s="90">
        <v>4</v>
      </c>
      <c r="AP52" s="100">
        <f t="shared" si="62"/>
        <v>4</v>
      </c>
      <c r="AQ52" s="90">
        <v>4</v>
      </c>
      <c r="AR52" s="90">
        <v>4</v>
      </c>
      <c r="AS52" s="90">
        <v>4</v>
      </c>
      <c r="AT52" s="90">
        <v>4</v>
      </c>
      <c r="AU52" s="100">
        <f t="shared" si="63"/>
        <v>4</v>
      </c>
      <c r="AV52" s="90">
        <v>4</v>
      </c>
      <c r="AW52" s="90">
        <v>4</v>
      </c>
      <c r="AX52" s="90">
        <v>4</v>
      </c>
      <c r="AY52" s="90">
        <v>4</v>
      </c>
      <c r="AZ52" s="90">
        <v>4</v>
      </c>
      <c r="BA52" s="90">
        <v>4</v>
      </c>
      <c r="BB52" s="91">
        <f t="shared" si="64"/>
        <v>4</v>
      </c>
      <c r="BC52" s="90">
        <v>4</v>
      </c>
      <c r="BD52" s="90">
        <v>4</v>
      </c>
      <c r="BE52" s="91">
        <f t="shared" si="69"/>
        <v>4</v>
      </c>
    </row>
    <row r="53" spans="1:57" ht="15" hidden="1" customHeight="1" x14ac:dyDescent="0.25">
      <c r="A53" s="90">
        <v>7</v>
      </c>
      <c r="B53" s="90">
        <v>3</v>
      </c>
      <c r="C53" s="90">
        <v>3</v>
      </c>
      <c r="D53" s="90">
        <v>3</v>
      </c>
      <c r="E53" s="90">
        <v>3</v>
      </c>
      <c r="F53" s="90">
        <v>3</v>
      </c>
      <c r="G53" s="90">
        <v>3</v>
      </c>
      <c r="H53" s="91">
        <f t="shared" si="65"/>
        <v>3</v>
      </c>
      <c r="I53" s="134">
        <v>3</v>
      </c>
      <c r="J53" s="90">
        <v>3</v>
      </c>
      <c r="K53" s="90">
        <v>2</v>
      </c>
      <c r="L53" s="90">
        <v>3</v>
      </c>
      <c r="M53" s="91">
        <f t="shared" si="58"/>
        <v>2.75</v>
      </c>
      <c r="N53" s="90">
        <v>2</v>
      </c>
      <c r="O53" s="90">
        <v>2</v>
      </c>
      <c r="P53" s="90">
        <v>3</v>
      </c>
      <c r="Q53" s="100">
        <f t="shared" si="59"/>
        <v>2.3333333333333335</v>
      </c>
      <c r="R53" s="159">
        <v>3</v>
      </c>
      <c r="S53" s="159">
        <v>3</v>
      </c>
      <c r="T53" s="90">
        <v>3</v>
      </c>
      <c r="U53" s="90">
        <v>3</v>
      </c>
      <c r="V53" s="100">
        <f t="shared" si="60"/>
        <v>3</v>
      </c>
      <c r="W53" s="90">
        <v>3</v>
      </c>
      <c r="X53" s="90">
        <v>2</v>
      </c>
      <c r="Y53" s="90">
        <v>3</v>
      </c>
      <c r="Z53" s="100">
        <f t="shared" ref="Z53" si="71">SUM(W53:Y53)/2</f>
        <v>4</v>
      </c>
      <c r="AA53" s="90">
        <v>2</v>
      </c>
      <c r="AB53" s="90">
        <v>3</v>
      </c>
      <c r="AC53" s="100">
        <f t="shared" si="70"/>
        <v>2.5</v>
      </c>
      <c r="AD53" s="90">
        <v>3</v>
      </c>
      <c r="AE53" s="90">
        <v>2</v>
      </c>
      <c r="AF53" s="100">
        <f t="shared" si="66"/>
        <v>2.5</v>
      </c>
      <c r="AG53" s="159">
        <v>2</v>
      </c>
      <c r="AH53" s="90">
        <v>3</v>
      </c>
      <c r="AI53" s="100">
        <f t="shared" si="67"/>
        <v>2.5</v>
      </c>
      <c r="AJ53" s="90">
        <v>3</v>
      </c>
      <c r="AK53" s="90">
        <v>3</v>
      </c>
      <c r="AL53" s="100">
        <f>SUM(AJ53:AK53)/2</f>
        <v>3</v>
      </c>
      <c r="AM53" s="90">
        <v>3</v>
      </c>
      <c r="AN53" s="90">
        <v>3</v>
      </c>
      <c r="AO53" s="90">
        <v>1</v>
      </c>
      <c r="AP53" s="100">
        <f t="shared" si="62"/>
        <v>2.3333333333333335</v>
      </c>
      <c r="AQ53" s="90">
        <v>3</v>
      </c>
      <c r="AR53" s="90">
        <v>3</v>
      </c>
      <c r="AS53" s="90">
        <v>1</v>
      </c>
      <c r="AT53" s="90">
        <v>3</v>
      </c>
      <c r="AU53" s="100">
        <f t="shared" si="63"/>
        <v>2.5</v>
      </c>
      <c r="AV53" s="90">
        <v>3</v>
      </c>
      <c r="AW53" s="90">
        <v>3</v>
      </c>
      <c r="AX53" s="90">
        <v>3</v>
      </c>
      <c r="AY53" s="90">
        <v>3</v>
      </c>
      <c r="AZ53" s="90">
        <v>3</v>
      </c>
      <c r="BA53" s="90">
        <v>2</v>
      </c>
      <c r="BB53" s="91">
        <f t="shared" si="64"/>
        <v>2.8333333333333335</v>
      </c>
      <c r="BC53" s="90">
        <v>3</v>
      </c>
      <c r="BD53" s="90">
        <v>3</v>
      </c>
      <c r="BE53" s="91">
        <f t="shared" si="69"/>
        <v>3</v>
      </c>
    </row>
    <row r="54" spans="1:57" ht="15" hidden="1" customHeight="1" x14ac:dyDescent="0.25">
      <c r="A54" s="90">
        <v>8</v>
      </c>
      <c r="B54" s="90">
        <v>4</v>
      </c>
      <c r="C54" s="90">
        <v>4</v>
      </c>
      <c r="D54" s="90">
        <v>3</v>
      </c>
      <c r="E54" s="90">
        <v>4</v>
      </c>
      <c r="F54" s="90">
        <v>3</v>
      </c>
      <c r="G54" s="90">
        <v>4</v>
      </c>
      <c r="H54" s="91">
        <f t="shared" si="65"/>
        <v>3.6666666666666665</v>
      </c>
      <c r="I54" s="134">
        <v>4</v>
      </c>
      <c r="J54" s="90">
        <v>4</v>
      </c>
      <c r="K54" s="90">
        <v>3.5</v>
      </c>
      <c r="L54" s="90">
        <v>3.5</v>
      </c>
      <c r="M54" s="91">
        <f t="shared" si="58"/>
        <v>3.75</v>
      </c>
      <c r="N54" s="90">
        <v>3</v>
      </c>
      <c r="O54" s="90">
        <v>3.5</v>
      </c>
      <c r="P54" s="90">
        <v>3.5</v>
      </c>
      <c r="Q54" s="100">
        <f t="shared" si="59"/>
        <v>3.3333333333333335</v>
      </c>
      <c r="R54" s="159">
        <v>4</v>
      </c>
      <c r="S54" s="159">
        <v>4</v>
      </c>
      <c r="T54" s="90">
        <v>4</v>
      </c>
      <c r="U54" s="90">
        <v>3</v>
      </c>
      <c r="V54" s="100">
        <f t="shared" si="60"/>
        <v>3.75</v>
      </c>
      <c r="W54" s="90">
        <v>3.5</v>
      </c>
      <c r="X54" s="90">
        <v>3.5</v>
      </c>
      <c r="Y54" s="90">
        <v>3</v>
      </c>
      <c r="Z54" s="100">
        <f>SUM(W54:Y54)/3</f>
        <v>3.3333333333333335</v>
      </c>
      <c r="AA54" s="90">
        <v>3.5</v>
      </c>
      <c r="AB54" s="90">
        <v>2.5</v>
      </c>
      <c r="AC54" s="100">
        <f t="shared" si="70"/>
        <v>3</v>
      </c>
      <c r="AD54" s="90">
        <v>3</v>
      </c>
      <c r="AE54" s="90">
        <v>3</v>
      </c>
      <c r="AF54" s="100">
        <f t="shared" si="66"/>
        <v>3</v>
      </c>
      <c r="AG54" s="159">
        <v>3</v>
      </c>
      <c r="AH54" s="90">
        <v>3</v>
      </c>
      <c r="AI54" s="100">
        <f t="shared" si="67"/>
        <v>3</v>
      </c>
      <c r="AJ54" s="90">
        <v>3.5</v>
      </c>
      <c r="AK54" s="90">
        <v>3</v>
      </c>
      <c r="AL54" s="100">
        <f t="shared" si="68"/>
        <v>3.25</v>
      </c>
      <c r="AM54" s="90">
        <v>3.5</v>
      </c>
      <c r="AN54" s="90">
        <v>3.5</v>
      </c>
      <c r="AO54" s="90">
        <v>3</v>
      </c>
      <c r="AP54" s="100">
        <f t="shared" si="62"/>
        <v>3.3333333333333335</v>
      </c>
      <c r="AQ54" s="90">
        <v>3</v>
      </c>
      <c r="AR54" s="90">
        <v>3</v>
      </c>
      <c r="AS54" s="90">
        <v>3</v>
      </c>
      <c r="AT54" s="90">
        <v>3</v>
      </c>
      <c r="AU54" s="100">
        <f t="shared" si="63"/>
        <v>3</v>
      </c>
      <c r="AV54" s="90">
        <v>4</v>
      </c>
      <c r="AW54" s="90">
        <v>3.5</v>
      </c>
      <c r="AX54" s="90">
        <v>4</v>
      </c>
      <c r="AY54" s="90">
        <v>4</v>
      </c>
      <c r="AZ54" s="90">
        <v>3.5</v>
      </c>
      <c r="BA54" s="90">
        <v>3</v>
      </c>
      <c r="BB54" s="91">
        <f t="shared" si="64"/>
        <v>3.6666666666666665</v>
      </c>
      <c r="BC54" s="90">
        <v>4</v>
      </c>
      <c r="BD54" s="90">
        <v>4</v>
      </c>
      <c r="BE54" s="91">
        <f t="shared" si="69"/>
        <v>4</v>
      </c>
    </row>
    <row r="55" spans="1:57" ht="15" hidden="1" customHeight="1" x14ac:dyDescent="0.25">
      <c r="A55" s="90">
        <v>9</v>
      </c>
      <c r="B55" s="90">
        <v>3</v>
      </c>
      <c r="C55" s="90">
        <v>4</v>
      </c>
      <c r="D55" s="90">
        <v>4</v>
      </c>
      <c r="E55" s="90">
        <v>4</v>
      </c>
      <c r="F55" s="90">
        <v>3</v>
      </c>
      <c r="G55" s="90">
        <v>3</v>
      </c>
      <c r="H55" s="91">
        <f t="shared" ref="H55" si="72">SUM(B55:G55)/6</f>
        <v>3.5</v>
      </c>
      <c r="I55" s="90">
        <v>3</v>
      </c>
      <c r="J55" s="90">
        <v>3</v>
      </c>
      <c r="K55" s="90">
        <v>3</v>
      </c>
      <c r="L55" s="90">
        <v>4</v>
      </c>
      <c r="M55" s="91">
        <f t="shared" ref="M55" si="73">SUM(I55:L55)/4</f>
        <v>3.25</v>
      </c>
      <c r="N55" s="90">
        <v>4</v>
      </c>
      <c r="O55" s="163">
        <v>3</v>
      </c>
      <c r="P55" s="134">
        <v>4</v>
      </c>
      <c r="Q55" s="100">
        <f t="shared" ref="Q55" si="74">SUM(N55:P55)/3</f>
        <v>3.6666666666666665</v>
      </c>
      <c r="R55" s="159">
        <v>3</v>
      </c>
      <c r="S55" s="159">
        <v>4</v>
      </c>
      <c r="T55" s="90">
        <v>4</v>
      </c>
      <c r="U55" s="90">
        <v>4</v>
      </c>
      <c r="V55" s="100">
        <f t="shared" si="60"/>
        <v>3.75</v>
      </c>
      <c r="W55" s="90">
        <v>4</v>
      </c>
      <c r="X55" s="90">
        <v>3</v>
      </c>
      <c r="Y55" s="90">
        <v>4</v>
      </c>
      <c r="Z55" s="100">
        <f t="shared" ref="Z55" si="75">SUM(W55:Y55)/3</f>
        <v>3.6666666666666665</v>
      </c>
      <c r="AA55" s="90">
        <v>3</v>
      </c>
      <c r="AB55" s="90">
        <v>3</v>
      </c>
      <c r="AC55" s="100">
        <f>SUM(AA55:AB55)/2</f>
        <v>3</v>
      </c>
      <c r="AD55" s="89">
        <v>4</v>
      </c>
      <c r="AE55" s="90">
        <v>4</v>
      </c>
      <c r="AF55" s="100">
        <f t="shared" ref="AF55" si="76">SUM(AD55:AE55)/2</f>
        <v>4</v>
      </c>
      <c r="AG55" s="159">
        <v>3</v>
      </c>
      <c r="AH55" s="90">
        <v>3</v>
      </c>
      <c r="AI55" s="100">
        <f t="shared" si="67"/>
        <v>3</v>
      </c>
      <c r="AJ55" s="90">
        <v>3</v>
      </c>
      <c r="AK55" s="90">
        <v>4</v>
      </c>
      <c r="AL55" s="100">
        <f t="shared" si="68"/>
        <v>3.5</v>
      </c>
      <c r="AM55" s="90">
        <v>3</v>
      </c>
      <c r="AN55" s="90">
        <v>4</v>
      </c>
      <c r="AO55" s="90">
        <v>4</v>
      </c>
      <c r="AP55" s="100">
        <f>SUM(AM55:AO55)/3</f>
        <v>3.6666666666666665</v>
      </c>
      <c r="AQ55" s="161">
        <v>4</v>
      </c>
      <c r="AR55" s="90">
        <v>3</v>
      </c>
      <c r="AS55" s="90">
        <v>3</v>
      </c>
      <c r="AT55" s="90">
        <v>4</v>
      </c>
      <c r="AU55" s="100">
        <f>SUM(AQ55:AT55)/3</f>
        <v>4.666666666666667</v>
      </c>
      <c r="AV55" s="90">
        <v>4</v>
      </c>
      <c r="AW55" s="90">
        <v>4</v>
      </c>
      <c r="AX55" s="90">
        <v>4</v>
      </c>
      <c r="AY55" s="90">
        <v>3</v>
      </c>
      <c r="AZ55" s="90">
        <v>3</v>
      </c>
      <c r="BA55" s="90">
        <v>3</v>
      </c>
      <c r="BB55" s="91">
        <f t="shared" si="64"/>
        <v>3.5</v>
      </c>
      <c r="BC55" s="90">
        <v>4</v>
      </c>
      <c r="BD55" s="90">
        <v>3</v>
      </c>
      <c r="BE55" s="91">
        <f t="shared" si="69"/>
        <v>3.5</v>
      </c>
    </row>
    <row r="56" spans="1:57" ht="15" hidden="1" customHeight="1" x14ac:dyDescent="0.25">
      <c r="A56" s="90">
        <v>10</v>
      </c>
      <c r="B56" s="90">
        <v>4</v>
      </c>
      <c r="C56" s="90">
        <v>3.5</v>
      </c>
      <c r="D56" s="90">
        <v>4</v>
      </c>
      <c r="E56" s="90">
        <v>4</v>
      </c>
      <c r="F56" s="90">
        <v>4</v>
      </c>
      <c r="G56" s="90">
        <v>3</v>
      </c>
      <c r="H56" s="91">
        <f t="shared" ref="H56" si="77">SUM(B56:G56)/6</f>
        <v>3.75</v>
      </c>
      <c r="I56" s="134">
        <v>4</v>
      </c>
      <c r="J56" s="90">
        <v>4</v>
      </c>
      <c r="K56" s="90">
        <v>3</v>
      </c>
      <c r="L56" s="90">
        <v>4</v>
      </c>
      <c r="M56" s="91">
        <f t="shared" ref="M56" si="78">SUM(I56:L56)/4</f>
        <v>3.75</v>
      </c>
      <c r="N56" s="90">
        <v>4</v>
      </c>
      <c r="O56" s="90">
        <v>3</v>
      </c>
      <c r="P56" s="90">
        <v>4</v>
      </c>
      <c r="Q56" s="100">
        <f t="shared" ref="Q56" si="79">SUM(N56:P56)/3</f>
        <v>3.6666666666666665</v>
      </c>
      <c r="R56" s="159">
        <v>4</v>
      </c>
      <c r="S56" s="159">
        <v>3.5</v>
      </c>
      <c r="T56" s="90">
        <v>4</v>
      </c>
      <c r="U56" s="90">
        <v>4</v>
      </c>
      <c r="V56" s="100">
        <f t="shared" ref="V56" si="80">SUM(R56:U56)/4</f>
        <v>3.875</v>
      </c>
      <c r="W56" s="90">
        <v>4</v>
      </c>
      <c r="X56" s="90">
        <v>4</v>
      </c>
      <c r="Y56" s="90">
        <v>4</v>
      </c>
      <c r="Z56" s="100">
        <f>SUM(W56:Y56)/3</f>
        <v>4</v>
      </c>
      <c r="AA56" s="90">
        <v>4</v>
      </c>
      <c r="AB56" s="90">
        <v>4</v>
      </c>
      <c r="AC56" s="100">
        <f t="shared" ref="AC56" si="81">SUM(AA56:AB56)/2</f>
        <v>4</v>
      </c>
      <c r="AD56" s="90">
        <v>3</v>
      </c>
      <c r="AE56" s="90">
        <v>3.5</v>
      </c>
      <c r="AF56" s="100">
        <f t="shared" ref="AF56" si="82">SUM(AD56:AE56)/2</f>
        <v>3.25</v>
      </c>
      <c r="AG56" s="159">
        <v>3.5</v>
      </c>
      <c r="AH56" s="90">
        <v>4</v>
      </c>
      <c r="AI56" s="100">
        <f t="shared" ref="AI56" si="83">SUM(AG56:AH56)/2</f>
        <v>3.75</v>
      </c>
      <c r="AJ56" s="90">
        <v>3</v>
      </c>
      <c r="AK56" s="90">
        <v>4</v>
      </c>
      <c r="AL56" s="100">
        <f t="shared" ref="AL56" si="84">SUM(AJ56:AK56)/2</f>
        <v>3.5</v>
      </c>
      <c r="AM56" s="90">
        <v>3</v>
      </c>
      <c r="AN56" s="90">
        <v>4</v>
      </c>
      <c r="AO56" s="90">
        <v>3.5</v>
      </c>
      <c r="AP56" s="100">
        <f>SUM(AM56:AO56)/3</f>
        <v>3.5</v>
      </c>
      <c r="AQ56" s="90">
        <v>4</v>
      </c>
      <c r="AR56" s="90">
        <v>3</v>
      </c>
      <c r="AS56" s="90">
        <v>3</v>
      </c>
      <c r="AT56" s="90">
        <v>3.5</v>
      </c>
      <c r="AU56" s="100">
        <f t="shared" ref="AU56" si="85">SUM(AQ56:AT56)/4</f>
        <v>3.375</v>
      </c>
      <c r="AV56" s="90">
        <v>4</v>
      </c>
      <c r="AW56" s="90">
        <v>3</v>
      </c>
      <c r="AX56" s="90">
        <v>3.5</v>
      </c>
      <c r="AY56" s="90">
        <v>4</v>
      </c>
      <c r="AZ56" s="90">
        <v>3.5</v>
      </c>
      <c r="BA56" s="90">
        <v>4</v>
      </c>
      <c r="BB56" s="91">
        <f t="shared" ref="BB56" si="86">SUM(AV56:BA56)/6</f>
        <v>3.6666666666666665</v>
      </c>
      <c r="BC56" s="90">
        <v>4</v>
      </c>
      <c r="BD56" s="90">
        <v>4</v>
      </c>
      <c r="BE56" s="91">
        <f t="shared" ref="BE56" si="87">SUM(BC56:BD56)/2</f>
        <v>4</v>
      </c>
    </row>
    <row r="57" spans="1:57" ht="15" hidden="1" customHeight="1" x14ac:dyDescent="0.25">
      <c r="A57" s="90"/>
      <c r="B57" s="90"/>
      <c r="C57" s="90"/>
      <c r="D57" s="90"/>
      <c r="E57" s="90"/>
      <c r="F57" s="90"/>
      <c r="G57" s="90"/>
      <c r="H57" s="91">
        <f t="shared" si="65"/>
        <v>0</v>
      </c>
      <c r="I57" s="90"/>
      <c r="J57" s="90"/>
      <c r="K57" s="90"/>
      <c r="L57" s="90"/>
      <c r="M57" s="91">
        <f t="shared" si="58"/>
        <v>0</v>
      </c>
      <c r="N57" s="90"/>
      <c r="O57" s="90"/>
      <c r="P57" s="90"/>
      <c r="Q57" s="100">
        <f t="shared" si="59"/>
        <v>0</v>
      </c>
      <c r="R57" s="159"/>
      <c r="S57" s="90"/>
      <c r="T57" s="90"/>
      <c r="U57" s="90"/>
      <c r="V57" s="100">
        <f t="shared" si="60"/>
        <v>0</v>
      </c>
      <c r="W57" s="90"/>
      <c r="X57" s="90"/>
      <c r="Y57" s="90"/>
      <c r="Z57" s="100">
        <f t="shared" ref="Z57:Z58" si="88">SUM(W57:Y57)/3</f>
        <v>0</v>
      </c>
      <c r="AA57" s="90"/>
      <c r="AB57" s="90"/>
      <c r="AC57" s="100">
        <f t="shared" si="70"/>
        <v>0</v>
      </c>
      <c r="AD57" s="90"/>
      <c r="AE57" s="90"/>
      <c r="AF57" s="100">
        <f t="shared" si="66"/>
        <v>0</v>
      </c>
      <c r="AG57" s="159"/>
      <c r="AH57" s="90"/>
      <c r="AI57" s="100">
        <f t="shared" si="67"/>
        <v>0</v>
      </c>
      <c r="AJ57" s="90"/>
      <c r="AK57" s="90"/>
      <c r="AL57" s="100">
        <f t="shared" si="68"/>
        <v>0</v>
      </c>
      <c r="AM57" s="90"/>
      <c r="AN57" s="90"/>
      <c r="AO57" s="90"/>
      <c r="AP57" s="100">
        <f t="shared" ref="AP57:AP58" si="89">SUM(AM57:AO57)/3</f>
        <v>0</v>
      </c>
      <c r="AQ57" s="90"/>
      <c r="AR57" s="90"/>
      <c r="AS57" s="90"/>
      <c r="AT57" s="90"/>
      <c r="AU57" s="100">
        <f t="shared" si="63"/>
        <v>0</v>
      </c>
      <c r="AV57" s="90"/>
      <c r="AW57" s="90"/>
      <c r="AX57" s="90"/>
      <c r="AY57" s="90"/>
      <c r="AZ57" s="90"/>
      <c r="BA57" s="90"/>
      <c r="BB57" s="91">
        <f t="shared" si="64"/>
        <v>0</v>
      </c>
      <c r="BC57" s="90"/>
      <c r="BD57" s="90"/>
      <c r="BE57" s="91">
        <f t="shared" si="69"/>
        <v>0</v>
      </c>
    </row>
    <row r="58" spans="1:57" ht="15" hidden="1" customHeight="1" x14ac:dyDescent="0.25">
      <c r="A58" s="172"/>
      <c r="B58" s="90"/>
      <c r="C58" s="90"/>
      <c r="D58" s="90"/>
      <c r="E58" s="90"/>
      <c r="F58" s="90"/>
      <c r="G58" s="90"/>
      <c r="H58" s="91">
        <f t="shared" si="65"/>
        <v>0</v>
      </c>
      <c r="I58" s="90"/>
      <c r="J58" s="90"/>
      <c r="K58" s="90"/>
      <c r="L58" s="90"/>
      <c r="M58" s="91">
        <f t="shared" si="58"/>
        <v>0</v>
      </c>
      <c r="N58" s="90"/>
      <c r="O58" s="90"/>
      <c r="P58" s="90"/>
      <c r="Q58" s="100">
        <f t="shared" si="59"/>
        <v>0</v>
      </c>
      <c r="R58" s="159"/>
      <c r="S58" s="90"/>
      <c r="T58" s="90"/>
      <c r="U58" s="90"/>
      <c r="V58" s="100">
        <f t="shared" si="60"/>
        <v>0</v>
      </c>
      <c r="W58" s="90"/>
      <c r="X58" s="90"/>
      <c r="Y58" s="90"/>
      <c r="Z58" s="100">
        <f t="shared" si="88"/>
        <v>0</v>
      </c>
      <c r="AA58" s="90"/>
      <c r="AB58" s="90"/>
      <c r="AC58" s="100">
        <f t="shared" si="70"/>
        <v>0</v>
      </c>
      <c r="AD58" s="90"/>
      <c r="AE58" s="90"/>
      <c r="AF58" s="100">
        <f t="shared" si="66"/>
        <v>0</v>
      </c>
      <c r="AG58" s="159"/>
      <c r="AH58" s="90"/>
      <c r="AI58" s="100">
        <f t="shared" si="67"/>
        <v>0</v>
      </c>
      <c r="AJ58" s="90"/>
      <c r="AK58" s="90"/>
      <c r="AL58" s="100">
        <f t="shared" si="68"/>
        <v>0</v>
      </c>
      <c r="AM58" s="90"/>
      <c r="AN58" s="90"/>
      <c r="AO58" s="90"/>
      <c r="AP58" s="100">
        <f t="shared" si="89"/>
        <v>0</v>
      </c>
      <c r="AQ58" s="90"/>
      <c r="AR58" s="90"/>
      <c r="AS58" s="90"/>
      <c r="AT58" s="90"/>
      <c r="AU58" s="100">
        <f t="shared" si="63"/>
        <v>0</v>
      </c>
      <c r="AV58" s="90"/>
      <c r="AW58" s="90"/>
      <c r="AX58" s="90"/>
      <c r="AY58" s="90"/>
      <c r="AZ58" s="90"/>
      <c r="BA58" s="90"/>
      <c r="BB58" s="91">
        <f t="shared" si="64"/>
        <v>0</v>
      </c>
      <c r="BC58" s="90"/>
      <c r="BD58" s="90"/>
      <c r="BE58" s="91">
        <f t="shared" si="69"/>
        <v>0</v>
      </c>
    </row>
    <row r="59" spans="1:57" ht="15" hidden="1" customHeight="1" x14ac:dyDescent="0.25">
      <c r="A59" s="172"/>
      <c r="B59" s="90"/>
      <c r="C59" s="90"/>
      <c r="D59" s="90"/>
      <c r="E59" s="90"/>
      <c r="F59" s="90"/>
      <c r="G59" s="90"/>
      <c r="H59" s="91">
        <f t="shared" si="65"/>
        <v>0</v>
      </c>
      <c r="I59" s="90"/>
      <c r="J59" s="90"/>
      <c r="K59" s="90"/>
      <c r="L59" s="90"/>
      <c r="M59" s="91">
        <f t="shared" si="58"/>
        <v>0</v>
      </c>
      <c r="N59" s="90"/>
      <c r="O59" s="90"/>
      <c r="P59" s="90"/>
      <c r="Q59" s="100">
        <f t="shared" si="59"/>
        <v>0</v>
      </c>
      <c r="R59" s="159"/>
      <c r="S59" s="90"/>
      <c r="T59" s="90"/>
      <c r="U59" s="90"/>
      <c r="V59" s="100">
        <f t="shared" si="60"/>
        <v>0</v>
      </c>
      <c r="W59" s="90"/>
      <c r="X59" s="90"/>
      <c r="Y59" s="90"/>
      <c r="Z59" s="100">
        <f t="shared" ref="Z59" si="90">SUM(W59:Y59)/2</f>
        <v>0</v>
      </c>
      <c r="AA59" s="90"/>
      <c r="AB59" s="90"/>
      <c r="AC59" s="100">
        <f t="shared" si="70"/>
        <v>0</v>
      </c>
      <c r="AD59" s="90"/>
      <c r="AE59" s="90"/>
      <c r="AF59" s="100">
        <f t="shared" si="66"/>
        <v>0</v>
      </c>
      <c r="AG59" s="159"/>
      <c r="AH59" s="90"/>
      <c r="AI59" s="100">
        <f t="shared" si="67"/>
        <v>0</v>
      </c>
      <c r="AJ59" s="90"/>
      <c r="AK59" s="90"/>
      <c r="AL59" s="100">
        <f t="shared" si="68"/>
        <v>0</v>
      </c>
      <c r="AM59" s="90"/>
      <c r="AN59" s="90"/>
      <c r="AO59" s="90"/>
      <c r="AP59" s="100">
        <f t="shared" ref="AP59" si="91">SUM(AM59:AO59)/2</f>
        <v>0</v>
      </c>
      <c r="AQ59" s="90"/>
      <c r="AR59" s="90"/>
      <c r="AS59" s="90"/>
      <c r="AT59" s="90"/>
      <c r="AU59" s="100">
        <f t="shared" si="63"/>
        <v>0</v>
      </c>
      <c r="AV59" s="90"/>
      <c r="AW59" s="90"/>
      <c r="AX59" s="90"/>
      <c r="AY59" s="90"/>
      <c r="AZ59" s="90"/>
      <c r="BA59" s="90"/>
      <c r="BB59" s="91">
        <f t="shared" si="64"/>
        <v>0</v>
      </c>
      <c r="BC59" s="90"/>
      <c r="BD59" s="90"/>
      <c r="BE59" s="91">
        <f t="shared" si="69"/>
        <v>0</v>
      </c>
    </row>
    <row r="60" spans="1:57" ht="15" hidden="1" customHeight="1" x14ac:dyDescent="0.25">
      <c r="B60" s="90"/>
      <c r="C60" s="90"/>
      <c r="D60" s="90"/>
      <c r="E60" s="90"/>
      <c r="F60" s="90"/>
      <c r="G60" s="90"/>
      <c r="H60" s="91">
        <f t="shared" si="65"/>
        <v>0</v>
      </c>
      <c r="I60" s="90"/>
      <c r="J60" s="90"/>
      <c r="K60" s="90"/>
      <c r="L60" s="90"/>
      <c r="M60" s="91">
        <f t="shared" si="58"/>
        <v>0</v>
      </c>
      <c r="N60" s="90"/>
      <c r="O60" s="90"/>
      <c r="P60" s="90"/>
      <c r="Q60" s="100">
        <f t="shared" si="59"/>
        <v>0</v>
      </c>
      <c r="R60" s="159"/>
      <c r="S60" s="90"/>
      <c r="T60" s="90"/>
      <c r="U60" s="90"/>
      <c r="V60" s="100">
        <f t="shared" si="60"/>
        <v>0</v>
      </c>
      <c r="W60" s="90"/>
      <c r="X60" s="90"/>
      <c r="Y60" s="90"/>
      <c r="Z60" s="100">
        <f t="shared" ref="Z60" si="92">SUM(W60:Y60)/3</f>
        <v>0</v>
      </c>
      <c r="AA60" s="90"/>
      <c r="AB60" s="90"/>
      <c r="AC60" s="100">
        <f t="shared" si="70"/>
        <v>0</v>
      </c>
      <c r="AD60" s="90"/>
      <c r="AE60" s="90"/>
      <c r="AF60" s="100">
        <f t="shared" si="66"/>
        <v>0</v>
      </c>
      <c r="AG60" s="159"/>
      <c r="AH60" s="90"/>
      <c r="AI60" s="100">
        <f t="shared" si="67"/>
        <v>0</v>
      </c>
      <c r="AJ60" s="90"/>
      <c r="AK60" s="90"/>
      <c r="AL60" s="100">
        <f t="shared" si="68"/>
        <v>0</v>
      </c>
      <c r="AM60" s="90"/>
      <c r="AN60" s="90"/>
      <c r="AO60" s="90"/>
      <c r="AP60" s="100">
        <f>SUM(AM60:AO60)/3</f>
        <v>0</v>
      </c>
      <c r="AQ60" s="90"/>
      <c r="AR60" s="90"/>
      <c r="AS60" s="90"/>
      <c r="AT60" s="90"/>
      <c r="AU60" s="100">
        <f t="shared" si="63"/>
        <v>0</v>
      </c>
      <c r="AV60" s="90"/>
      <c r="AW60" s="90"/>
      <c r="AX60" s="90"/>
      <c r="AY60" s="90"/>
      <c r="AZ60" s="90"/>
      <c r="BA60" s="90"/>
      <c r="BB60" s="91">
        <f t="shared" si="64"/>
        <v>0</v>
      </c>
      <c r="BC60" s="90"/>
      <c r="BD60" s="90"/>
      <c r="BE60" s="91">
        <f t="shared" si="69"/>
        <v>0</v>
      </c>
    </row>
    <row r="61" spans="1:57" hidden="1" x14ac:dyDescent="0.25">
      <c r="A61" s="129"/>
      <c r="B61" s="129">
        <f>SUM(B47:B60)</f>
        <v>34</v>
      </c>
      <c r="C61" s="129">
        <f t="shared" ref="C61:G61" si="93">SUM(C47:C60)</f>
        <v>37</v>
      </c>
      <c r="D61" s="129">
        <f t="shared" si="93"/>
        <v>36.5</v>
      </c>
      <c r="E61" s="129">
        <f t="shared" si="93"/>
        <v>38</v>
      </c>
      <c r="F61" s="129">
        <f t="shared" si="93"/>
        <v>35</v>
      </c>
      <c r="G61" s="129">
        <f t="shared" si="93"/>
        <v>34</v>
      </c>
      <c r="H61" s="91">
        <f t="shared" ref="H61" si="94">SUM(H47:H60)</f>
        <v>36.35</v>
      </c>
      <c r="I61" s="129">
        <f t="shared" ref="I61" si="95">SUM(I47:I60)</f>
        <v>36</v>
      </c>
      <c r="J61" s="129">
        <f t="shared" ref="J61" si="96">SUM(J47:J60)</f>
        <v>37</v>
      </c>
      <c r="K61" s="129">
        <f t="shared" ref="K61" si="97">SUM(K47:K60)</f>
        <v>33.5</v>
      </c>
      <c r="L61" s="129">
        <f t="shared" ref="L61" si="98">SUM(L47:L60)</f>
        <v>36.5</v>
      </c>
      <c r="M61" s="91">
        <f t="shared" ref="M61" si="99">SUM(M47:M60)</f>
        <v>35.75</v>
      </c>
      <c r="N61" s="129">
        <f t="shared" ref="N61" si="100">SUM(N47:N60)</f>
        <v>33</v>
      </c>
      <c r="O61" s="129">
        <f t="shared" ref="O61" si="101">SUM(O47:O60)</f>
        <v>33</v>
      </c>
      <c r="P61" s="129">
        <f t="shared" ref="P61" si="102">SUM(P47:P60)</f>
        <v>36</v>
      </c>
      <c r="Q61" s="91">
        <f t="shared" ref="Q61" si="103">SUM(Q47:Q60)</f>
        <v>34</v>
      </c>
      <c r="R61" s="129">
        <f t="shared" ref="R61" si="104">SUM(R47:R60)</f>
        <v>34.5</v>
      </c>
      <c r="S61" s="129">
        <f t="shared" ref="S61" si="105">SUM(S47:S60)</f>
        <v>35</v>
      </c>
      <c r="T61" s="129">
        <f t="shared" ref="T61" si="106">SUM(T47:T60)</f>
        <v>34</v>
      </c>
      <c r="U61" s="129">
        <f t="shared" ref="U61" si="107">SUM(U47:U60)</f>
        <v>35</v>
      </c>
      <c r="V61" s="100">
        <f t="shared" si="60"/>
        <v>34.625</v>
      </c>
      <c r="W61" s="129">
        <f t="shared" ref="W61" si="108">SUM(W47:W60)</f>
        <v>36.5</v>
      </c>
      <c r="X61" s="129">
        <f t="shared" ref="X61" si="109">SUM(X47:X60)</f>
        <v>34</v>
      </c>
      <c r="Y61" s="129">
        <f t="shared" ref="Y61" si="110">SUM(Y47:Y60)</f>
        <v>34.5</v>
      </c>
      <c r="Z61" s="91">
        <f t="shared" ref="Z61" si="111">SUM(Z47:Z60)</f>
        <v>36.333333333333329</v>
      </c>
      <c r="AA61" s="129">
        <f t="shared" ref="AA61" si="112">SUM(AA47:AA60)</f>
        <v>34</v>
      </c>
      <c r="AB61" s="129">
        <f t="shared" ref="AB61" si="113">SUM(AB47:AB60)</f>
        <v>32.5</v>
      </c>
      <c r="AC61" s="91">
        <f t="shared" ref="AC61" si="114">SUM(AC47:AC60)</f>
        <v>33.25</v>
      </c>
      <c r="AD61" s="129">
        <f t="shared" ref="AD61" si="115">SUM(AD47:AD60)</f>
        <v>34.5</v>
      </c>
      <c r="AE61" s="129">
        <f t="shared" ref="AE61" si="116">SUM(AE47:AE60)</f>
        <v>34.5</v>
      </c>
      <c r="AF61" s="91">
        <f t="shared" ref="AF61" si="117">SUM(AF47:AF60)</f>
        <v>34.5</v>
      </c>
      <c r="AG61" s="129">
        <f t="shared" ref="AG61" si="118">SUM(AG47:AG60)</f>
        <v>32.5</v>
      </c>
      <c r="AH61" s="129">
        <f t="shared" ref="AH61" si="119">SUM(AH47:AH60)</f>
        <v>34.5</v>
      </c>
      <c r="AI61" s="91">
        <f t="shared" ref="AI61" si="120">SUM(AI47:AI60)</f>
        <v>33.5</v>
      </c>
      <c r="AJ61" s="129">
        <f t="shared" ref="AJ61" si="121">SUM(AJ47:AJ60)</f>
        <v>34</v>
      </c>
      <c r="AK61" s="129">
        <f t="shared" ref="AK61" si="122">SUM(AK47:AK60)</f>
        <v>36</v>
      </c>
      <c r="AL61" s="91">
        <f t="shared" ref="AL61" si="123">SUM(AL47:AL60)</f>
        <v>35</v>
      </c>
      <c r="AM61" s="129">
        <f t="shared" ref="AM61" si="124">SUM(AM47:AM60)</f>
        <v>35.5</v>
      </c>
      <c r="AN61" s="129">
        <f t="shared" ref="AN61" si="125">SUM(AN47:AN60)</f>
        <v>37.5</v>
      </c>
      <c r="AO61" s="129">
        <f t="shared" ref="AO61" si="126">SUM(AO47:AO60)</f>
        <v>33.5</v>
      </c>
      <c r="AP61" s="91">
        <f t="shared" ref="AP61" si="127">SUM(AP47:AP60)</f>
        <v>35.5</v>
      </c>
      <c r="AQ61" s="129">
        <f t="shared" ref="AQ61" si="128">SUM(AQ47:AQ60)</f>
        <v>36</v>
      </c>
      <c r="AR61" s="129">
        <f t="shared" ref="AR61" si="129">SUM(AR47:AR60)</f>
        <v>34</v>
      </c>
      <c r="AS61" s="129">
        <f t="shared" ref="AS61" si="130">SUM(AS47:AS60)</f>
        <v>33</v>
      </c>
      <c r="AT61" s="129">
        <f t="shared" ref="AT61" si="131">SUM(AT47:AT60)</f>
        <v>36</v>
      </c>
      <c r="AU61" s="91">
        <f t="shared" ref="AU61" si="132">SUM(AU47:AU60)</f>
        <v>35.916666666666664</v>
      </c>
      <c r="AV61" s="129">
        <f t="shared" ref="AV61" si="133">SUM(AV47:AV60)</f>
        <v>36</v>
      </c>
      <c r="AW61" s="129">
        <f t="shared" ref="AW61" si="134">SUM(AW47:AW60)</f>
        <v>35</v>
      </c>
      <c r="AX61" s="129">
        <f t="shared" ref="AX61" si="135">SUM(AX47:AX60)</f>
        <v>36</v>
      </c>
      <c r="AY61" s="129">
        <f t="shared" ref="AY61" si="136">SUM(AY47:AY60)</f>
        <v>35.5</v>
      </c>
      <c r="AZ61" s="129">
        <f t="shared" ref="AZ61" si="137">SUM(AZ47:AZ60)</f>
        <v>34</v>
      </c>
      <c r="BA61" s="129">
        <f t="shared" ref="BA61" si="138">SUM(BA47:BA60)</f>
        <v>34.5</v>
      </c>
      <c r="BB61" s="91">
        <f t="shared" ref="BB61" si="139">SUM(BB47:BB60)</f>
        <v>35.166666666666664</v>
      </c>
      <c r="BC61" s="129">
        <f t="shared" ref="BC61" si="140">SUM(BC47:BC60)</f>
        <v>37.5</v>
      </c>
      <c r="BD61" s="129">
        <f t="shared" ref="BD61" si="141">SUM(BD47:BD60)</f>
        <v>35.5</v>
      </c>
      <c r="BE61" s="91">
        <f t="shared" ref="BE61" si="142">SUM(BE47:BE60)</f>
        <v>36.5</v>
      </c>
    </row>
    <row r="62" spans="1:57" ht="30.75" hidden="1" customHeight="1" x14ac:dyDescent="0.25">
      <c r="A62" s="129"/>
      <c r="B62" s="129">
        <f>COUNTIF(B47:B60,"&gt;0")</f>
        <v>10</v>
      </c>
      <c r="C62" s="129">
        <f t="shared" ref="C62:G62" si="143">COUNTIF(C47:C60,"&gt;0")</f>
        <v>10</v>
      </c>
      <c r="D62" s="129">
        <f t="shared" si="143"/>
        <v>10</v>
      </c>
      <c r="E62" s="129">
        <f t="shared" si="143"/>
        <v>10</v>
      </c>
      <c r="F62" s="129">
        <f t="shared" si="143"/>
        <v>10</v>
      </c>
      <c r="G62" s="129">
        <f t="shared" si="143"/>
        <v>10</v>
      </c>
      <c r="H62" s="91">
        <f t="shared" ref="H62:BE62" si="144">COUNTIF(H47:H60,"&gt;0")</f>
        <v>10</v>
      </c>
      <c r="I62" s="129">
        <f t="shared" si="144"/>
        <v>10</v>
      </c>
      <c r="J62" s="129">
        <f t="shared" si="144"/>
        <v>10</v>
      </c>
      <c r="K62" s="129">
        <f t="shared" si="144"/>
        <v>10</v>
      </c>
      <c r="L62" s="129">
        <f t="shared" si="144"/>
        <v>10</v>
      </c>
      <c r="M62" s="91">
        <f t="shared" si="144"/>
        <v>10</v>
      </c>
      <c r="N62" s="129">
        <f t="shared" si="144"/>
        <v>10</v>
      </c>
      <c r="O62" s="129">
        <f t="shared" si="144"/>
        <v>10</v>
      </c>
      <c r="P62" s="129">
        <f t="shared" si="144"/>
        <v>10</v>
      </c>
      <c r="Q62" s="91">
        <f t="shared" si="144"/>
        <v>10</v>
      </c>
      <c r="R62" s="129">
        <f t="shared" si="144"/>
        <v>10</v>
      </c>
      <c r="S62" s="129">
        <f t="shared" si="144"/>
        <v>10</v>
      </c>
      <c r="T62" s="129">
        <f t="shared" si="144"/>
        <v>10</v>
      </c>
      <c r="U62" s="129">
        <f t="shared" si="144"/>
        <v>10</v>
      </c>
      <c r="V62" s="100">
        <f t="shared" si="60"/>
        <v>10</v>
      </c>
      <c r="W62" s="129">
        <f t="shared" si="144"/>
        <v>10</v>
      </c>
      <c r="X62" s="129">
        <f t="shared" si="144"/>
        <v>10</v>
      </c>
      <c r="Y62" s="129">
        <f t="shared" si="144"/>
        <v>10</v>
      </c>
      <c r="Z62" s="91">
        <f t="shared" si="144"/>
        <v>10</v>
      </c>
      <c r="AA62" s="129">
        <f t="shared" si="144"/>
        <v>10</v>
      </c>
      <c r="AB62" s="129">
        <f t="shared" si="144"/>
        <v>10</v>
      </c>
      <c r="AC62" s="91">
        <f t="shared" si="144"/>
        <v>10</v>
      </c>
      <c r="AD62" s="129">
        <f t="shared" si="144"/>
        <v>10</v>
      </c>
      <c r="AE62" s="129">
        <f t="shared" si="144"/>
        <v>10</v>
      </c>
      <c r="AF62" s="91">
        <f t="shared" si="144"/>
        <v>10</v>
      </c>
      <c r="AG62" s="129">
        <f t="shared" si="144"/>
        <v>10</v>
      </c>
      <c r="AH62" s="129">
        <f t="shared" si="144"/>
        <v>10</v>
      </c>
      <c r="AI62" s="91">
        <f t="shared" si="144"/>
        <v>10</v>
      </c>
      <c r="AJ62" s="129">
        <f t="shared" si="144"/>
        <v>10</v>
      </c>
      <c r="AK62" s="129">
        <f t="shared" si="144"/>
        <v>10</v>
      </c>
      <c r="AL62" s="91">
        <f t="shared" si="144"/>
        <v>10</v>
      </c>
      <c r="AM62" s="129">
        <f t="shared" si="144"/>
        <v>10</v>
      </c>
      <c r="AN62" s="129">
        <f t="shared" si="144"/>
        <v>10</v>
      </c>
      <c r="AO62" s="129">
        <f t="shared" si="144"/>
        <v>10</v>
      </c>
      <c r="AP62" s="91">
        <f t="shared" si="144"/>
        <v>10</v>
      </c>
      <c r="AQ62" s="129">
        <f t="shared" si="144"/>
        <v>10</v>
      </c>
      <c r="AR62" s="129">
        <f t="shared" si="144"/>
        <v>10</v>
      </c>
      <c r="AS62" s="129">
        <f t="shared" si="144"/>
        <v>10</v>
      </c>
      <c r="AT62" s="129">
        <f t="shared" si="144"/>
        <v>10</v>
      </c>
      <c r="AU62" s="91">
        <f t="shared" si="144"/>
        <v>10</v>
      </c>
      <c r="AV62" s="129">
        <f t="shared" si="144"/>
        <v>10</v>
      </c>
      <c r="AW62" s="129">
        <f t="shared" si="144"/>
        <v>10</v>
      </c>
      <c r="AX62" s="129">
        <f t="shared" si="144"/>
        <v>10</v>
      </c>
      <c r="AY62" s="129">
        <f t="shared" si="144"/>
        <v>10</v>
      </c>
      <c r="AZ62" s="129">
        <f t="shared" si="144"/>
        <v>10</v>
      </c>
      <c r="BA62" s="129">
        <f t="shared" si="144"/>
        <v>10</v>
      </c>
      <c r="BB62" s="91">
        <f t="shared" si="144"/>
        <v>10</v>
      </c>
      <c r="BC62" s="129">
        <f t="shared" si="144"/>
        <v>10</v>
      </c>
      <c r="BD62" s="129">
        <f t="shared" si="144"/>
        <v>10</v>
      </c>
      <c r="BE62" s="91">
        <f t="shared" si="144"/>
        <v>10</v>
      </c>
    </row>
    <row r="63" spans="1:57" ht="16.5" hidden="1" customHeight="1" x14ac:dyDescent="0.25">
      <c r="A63" s="167" t="s">
        <v>339</v>
      </c>
      <c r="B63" s="130">
        <f>B61/B62</f>
        <v>3.4</v>
      </c>
      <c r="C63" s="130">
        <f t="shared" ref="C63:G63" si="145">C61/C62</f>
        <v>3.7</v>
      </c>
      <c r="D63" s="130">
        <f t="shared" si="145"/>
        <v>3.65</v>
      </c>
      <c r="E63" s="130">
        <f t="shared" si="145"/>
        <v>3.8</v>
      </c>
      <c r="F63" s="130">
        <f t="shared" si="145"/>
        <v>3.5</v>
      </c>
      <c r="G63" s="130">
        <f t="shared" si="145"/>
        <v>3.4</v>
      </c>
      <c r="H63" s="91">
        <f>H61/H62</f>
        <v>3.6350000000000002</v>
      </c>
      <c r="I63" s="130">
        <f t="shared" ref="I63:L63" si="146">I61/I62</f>
        <v>3.6</v>
      </c>
      <c r="J63" s="130">
        <f t="shared" si="146"/>
        <v>3.7</v>
      </c>
      <c r="K63" s="130">
        <f t="shared" si="146"/>
        <v>3.35</v>
      </c>
      <c r="L63" s="130">
        <f t="shared" si="146"/>
        <v>3.65</v>
      </c>
      <c r="M63" s="91">
        <f>M61/M62</f>
        <v>3.5750000000000002</v>
      </c>
      <c r="N63" s="130">
        <f t="shared" ref="N63:P63" si="147">N61/N62</f>
        <v>3.3</v>
      </c>
      <c r="O63" s="130">
        <f t="shared" si="147"/>
        <v>3.3</v>
      </c>
      <c r="P63" s="130">
        <f t="shared" si="147"/>
        <v>3.6</v>
      </c>
      <c r="Q63" s="91">
        <f>Q61/Q62</f>
        <v>3.4</v>
      </c>
      <c r="R63" s="130">
        <f t="shared" ref="R63:U63" si="148">R61/R62</f>
        <v>3.45</v>
      </c>
      <c r="S63" s="130">
        <f t="shared" si="148"/>
        <v>3.5</v>
      </c>
      <c r="T63" s="130">
        <f t="shared" si="148"/>
        <v>3.4</v>
      </c>
      <c r="U63" s="130">
        <f t="shared" si="148"/>
        <v>3.5</v>
      </c>
      <c r="V63" s="91">
        <f>V61/V62</f>
        <v>3.4624999999999999</v>
      </c>
      <c r="W63" s="130">
        <f t="shared" ref="W63:Y63" si="149">W61/W62</f>
        <v>3.65</v>
      </c>
      <c r="X63" s="130">
        <f t="shared" si="149"/>
        <v>3.4</v>
      </c>
      <c r="Y63" s="130">
        <f t="shared" si="149"/>
        <v>3.45</v>
      </c>
      <c r="Z63" s="91">
        <f>Z61/Z62</f>
        <v>3.6333333333333329</v>
      </c>
      <c r="AA63" s="130">
        <f t="shared" ref="AA63:AE63" si="150">AA61/AA62</f>
        <v>3.4</v>
      </c>
      <c r="AB63" s="130">
        <f t="shared" si="150"/>
        <v>3.25</v>
      </c>
      <c r="AC63" s="91">
        <f t="shared" si="150"/>
        <v>3.3250000000000002</v>
      </c>
      <c r="AD63" s="130">
        <f t="shared" si="150"/>
        <v>3.45</v>
      </c>
      <c r="AE63" s="130">
        <f t="shared" si="150"/>
        <v>3.45</v>
      </c>
      <c r="AF63" s="91">
        <f>AF61/AF62</f>
        <v>3.45</v>
      </c>
      <c r="AG63" s="130">
        <f t="shared" ref="AG63:AH63" si="151">AG61/AG62</f>
        <v>3.25</v>
      </c>
      <c r="AH63" s="130">
        <f t="shared" si="151"/>
        <v>3.45</v>
      </c>
      <c r="AI63" s="91">
        <f>AI61/AI62</f>
        <v>3.35</v>
      </c>
      <c r="AJ63" s="130">
        <f t="shared" ref="AJ63:AO63" si="152">AJ61/AJ62</f>
        <v>3.4</v>
      </c>
      <c r="AK63" s="130">
        <f t="shared" si="152"/>
        <v>3.6</v>
      </c>
      <c r="AL63" s="91">
        <f t="shared" si="152"/>
        <v>3.5</v>
      </c>
      <c r="AM63" s="130">
        <f t="shared" si="152"/>
        <v>3.55</v>
      </c>
      <c r="AN63" s="130">
        <f t="shared" si="152"/>
        <v>3.75</v>
      </c>
      <c r="AO63" s="130">
        <f t="shared" si="152"/>
        <v>3.35</v>
      </c>
      <c r="AP63" s="91">
        <f>AP61/AP62</f>
        <v>3.55</v>
      </c>
      <c r="AQ63" s="130">
        <f t="shared" ref="AQ63:AS63" si="153">AQ61/AQ62</f>
        <v>3.6</v>
      </c>
      <c r="AR63" s="130">
        <f t="shared" si="153"/>
        <v>3.4</v>
      </c>
      <c r="AS63" s="130">
        <f t="shared" si="153"/>
        <v>3.3</v>
      </c>
      <c r="AT63" s="130">
        <f t="shared" ref="AT63:BE63" si="154">AT61/AT62</f>
        <v>3.6</v>
      </c>
      <c r="AU63" s="91">
        <f t="shared" si="154"/>
        <v>3.5916666666666663</v>
      </c>
      <c r="AV63" s="130">
        <f t="shared" si="154"/>
        <v>3.6</v>
      </c>
      <c r="AW63" s="130">
        <f t="shared" si="154"/>
        <v>3.5</v>
      </c>
      <c r="AX63" s="130">
        <f t="shared" si="154"/>
        <v>3.6</v>
      </c>
      <c r="AY63" s="130">
        <f t="shared" si="154"/>
        <v>3.55</v>
      </c>
      <c r="AZ63" s="130">
        <f t="shared" si="154"/>
        <v>3.4</v>
      </c>
      <c r="BA63" s="130">
        <f t="shared" si="154"/>
        <v>3.45</v>
      </c>
      <c r="BB63" s="91">
        <f t="shared" si="154"/>
        <v>3.5166666666666666</v>
      </c>
      <c r="BC63" s="130">
        <f t="shared" si="154"/>
        <v>3.75</v>
      </c>
      <c r="BD63" s="130">
        <f t="shared" si="154"/>
        <v>3.55</v>
      </c>
      <c r="BE63" s="91">
        <f t="shared" si="154"/>
        <v>3.65</v>
      </c>
    </row>
    <row r="64" spans="1:57" ht="16.5" hidden="1" customHeight="1" x14ac:dyDescent="0.25">
      <c r="A64" s="131"/>
      <c r="B64" s="131"/>
      <c r="C64" s="131"/>
      <c r="D64" s="131"/>
      <c r="E64" s="131"/>
      <c r="F64" s="131"/>
      <c r="G64" s="131"/>
      <c r="H64" s="91"/>
      <c r="I64" s="131"/>
      <c r="J64" s="131"/>
      <c r="K64" s="131"/>
      <c r="L64" s="131"/>
      <c r="M64" s="91"/>
      <c r="N64" s="131"/>
      <c r="O64" s="131"/>
      <c r="P64" s="131"/>
      <c r="Q64" s="131"/>
      <c r="R64" s="91"/>
      <c r="S64" s="131"/>
      <c r="T64" s="131"/>
      <c r="U64" s="131"/>
      <c r="V64" s="91"/>
      <c r="W64" s="131"/>
      <c r="X64" s="131"/>
      <c r="Y64" s="131"/>
      <c r="Z64" s="91"/>
      <c r="AA64" s="131"/>
      <c r="AB64" s="131"/>
      <c r="AC64" s="91"/>
      <c r="AD64" s="131"/>
      <c r="AE64" s="131"/>
      <c r="AF64" s="91"/>
      <c r="AG64" s="91"/>
      <c r="AH64" s="131"/>
      <c r="AI64" s="91"/>
      <c r="AJ64" s="131"/>
      <c r="AK64" s="131"/>
      <c r="AL64" s="91"/>
      <c r="AM64" s="131"/>
      <c r="AN64" s="131"/>
      <c r="AO64" s="131"/>
      <c r="AP64" s="91"/>
      <c r="AQ64" s="131"/>
      <c r="AR64" s="131"/>
      <c r="AS64" s="131"/>
      <c r="AT64" s="131"/>
      <c r="AU64" s="91"/>
      <c r="AV64" s="131"/>
      <c r="AW64" s="131"/>
      <c r="AX64" s="131"/>
      <c r="AY64" s="131"/>
      <c r="AZ64" s="131"/>
      <c r="BA64" s="131"/>
      <c r="BB64" s="131"/>
      <c r="BC64" s="131"/>
      <c r="BD64" s="91"/>
      <c r="BE64" s="91"/>
    </row>
    <row r="65" spans="1:57" ht="38.25" x14ac:dyDescent="0.25">
      <c r="A65" s="131"/>
      <c r="B65" s="132" t="s">
        <v>315</v>
      </c>
      <c r="C65" s="132" t="s">
        <v>315</v>
      </c>
      <c r="D65" s="132" t="s">
        <v>315</v>
      </c>
      <c r="E65" s="132" t="s">
        <v>315</v>
      </c>
      <c r="F65" s="132" t="s">
        <v>315</v>
      </c>
      <c r="G65" s="132" t="s">
        <v>315</v>
      </c>
      <c r="H65" s="127" t="s">
        <v>320</v>
      </c>
      <c r="I65" s="132" t="s">
        <v>316</v>
      </c>
      <c r="J65" s="132" t="s">
        <v>316</v>
      </c>
      <c r="K65" s="132" t="s">
        <v>316</v>
      </c>
      <c r="L65" s="132" t="s">
        <v>316</v>
      </c>
      <c r="M65" s="127" t="s">
        <v>56</v>
      </c>
      <c r="N65" s="132" t="s">
        <v>316</v>
      </c>
      <c r="O65" s="132" t="s">
        <v>316</v>
      </c>
      <c r="P65" s="132" t="s">
        <v>316</v>
      </c>
      <c r="Q65" s="132" t="s">
        <v>316</v>
      </c>
      <c r="R65" s="127" t="s">
        <v>56</v>
      </c>
      <c r="S65" s="132" t="s">
        <v>315</v>
      </c>
      <c r="T65" s="132" t="s">
        <v>315</v>
      </c>
      <c r="U65" s="132" t="s">
        <v>315</v>
      </c>
      <c r="V65" s="127" t="s">
        <v>56</v>
      </c>
      <c r="W65" s="132" t="s">
        <v>315</v>
      </c>
      <c r="X65" s="132" t="s">
        <v>315</v>
      </c>
      <c r="Y65" s="132" t="s">
        <v>315</v>
      </c>
      <c r="Z65" s="127" t="s">
        <v>56</v>
      </c>
      <c r="AA65" s="132" t="s">
        <v>315</v>
      </c>
      <c r="AB65" s="132" t="s">
        <v>315</v>
      </c>
      <c r="AC65" s="127" t="s">
        <v>56</v>
      </c>
      <c r="AD65" s="132" t="s">
        <v>315</v>
      </c>
      <c r="AE65" s="132" t="s">
        <v>315</v>
      </c>
      <c r="AF65" s="132" t="s">
        <v>56</v>
      </c>
      <c r="AG65" s="132" t="s">
        <v>315</v>
      </c>
      <c r="AH65" s="132" t="s">
        <v>315</v>
      </c>
      <c r="AI65" s="127" t="s">
        <v>56</v>
      </c>
      <c r="AJ65" s="132" t="s">
        <v>315</v>
      </c>
      <c r="AK65" s="132" t="s">
        <v>315</v>
      </c>
      <c r="AL65" s="127" t="s">
        <v>56</v>
      </c>
      <c r="AM65" s="132" t="s">
        <v>315</v>
      </c>
      <c r="AN65" s="132" t="s">
        <v>315</v>
      </c>
      <c r="AO65" s="132" t="s">
        <v>315</v>
      </c>
      <c r="AP65" s="127" t="s">
        <v>56</v>
      </c>
      <c r="AQ65" s="132" t="s">
        <v>315</v>
      </c>
      <c r="AR65" s="132" t="s">
        <v>315</v>
      </c>
      <c r="AS65" s="131"/>
      <c r="AT65" s="132" t="s">
        <v>315</v>
      </c>
      <c r="AU65" s="127" t="s">
        <v>56</v>
      </c>
      <c r="AV65" s="132" t="s">
        <v>315</v>
      </c>
      <c r="AW65" s="132" t="s">
        <v>315</v>
      </c>
      <c r="AX65" s="132" t="s">
        <v>315</v>
      </c>
      <c r="AY65" s="132" t="s">
        <v>315</v>
      </c>
      <c r="AZ65" s="132" t="s">
        <v>315</v>
      </c>
      <c r="BA65" s="132" t="s">
        <v>315</v>
      </c>
      <c r="BB65" s="131"/>
      <c r="BC65" s="132" t="s">
        <v>315</v>
      </c>
      <c r="BD65" s="127" t="s">
        <v>56</v>
      </c>
      <c r="BE65" s="127" t="s">
        <v>56</v>
      </c>
    </row>
    <row r="66" spans="1:57" ht="30" customHeight="1" x14ac:dyDescent="0.25">
      <c r="A66" s="168"/>
      <c r="B66" s="129">
        <f>COUNTIF(B47:B60,"&gt;1.9")</f>
        <v>10</v>
      </c>
      <c r="C66" s="129">
        <f t="shared" ref="C66:BE66" si="155">COUNTIF(C47:C60,"&gt;1.9")</f>
        <v>10</v>
      </c>
      <c r="D66" s="129">
        <f t="shared" si="155"/>
        <v>10</v>
      </c>
      <c r="E66" s="129">
        <f t="shared" si="155"/>
        <v>10</v>
      </c>
      <c r="F66" s="129">
        <f t="shared" si="155"/>
        <v>10</v>
      </c>
      <c r="G66" s="129">
        <f t="shared" si="155"/>
        <v>10</v>
      </c>
      <c r="H66" s="129">
        <f t="shared" si="155"/>
        <v>10</v>
      </c>
      <c r="I66" s="129">
        <f>COUNTIF(I47:I60,"&gt;2.4")</f>
        <v>10</v>
      </c>
      <c r="J66" s="129">
        <f t="shared" ref="J66:Q66" si="156">COUNTIF(J47:J60,"&gt;2.4")</f>
        <v>10</v>
      </c>
      <c r="K66" s="129">
        <f t="shared" si="156"/>
        <v>9</v>
      </c>
      <c r="L66" s="129">
        <f t="shared" si="156"/>
        <v>10</v>
      </c>
      <c r="M66" s="129">
        <f t="shared" si="156"/>
        <v>10</v>
      </c>
      <c r="N66" s="129">
        <f t="shared" si="156"/>
        <v>9</v>
      </c>
      <c r="O66" s="129">
        <f t="shared" si="156"/>
        <v>9</v>
      </c>
      <c r="P66" s="129">
        <f t="shared" si="156"/>
        <v>10</v>
      </c>
      <c r="Q66" s="129">
        <f t="shared" si="156"/>
        <v>9</v>
      </c>
      <c r="R66" s="129">
        <f t="shared" si="155"/>
        <v>10</v>
      </c>
      <c r="S66" s="129">
        <f t="shared" si="155"/>
        <v>10</v>
      </c>
      <c r="T66" s="129">
        <f t="shared" si="155"/>
        <v>10</v>
      </c>
      <c r="U66" s="129">
        <f t="shared" si="155"/>
        <v>10</v>
      </c>
      <c r="V66" s="129">
        <f t="shared" si="155"/>
        <v>10</v>
      </c>
      <c r="W66" s="129">
        <f t="shared" si="155"/>
        <v>10</v>
      </c>
      <c r="X66" s="129">
        <f t="shared" si="155"/>
        <v>10</v>
      </c>
      <c r="Y66" s="129">
        <f t="shared" si="155"/>
        <v>10</v>
      </c>
      <c r="Z66" s="129">
        <f t="shared" si="155"/>
        <v>10</v>
      </c>
      <c r="AA66" s="129">
        <f t="shared" si="155"/>
        <v>10</v>
      </c>
      <c r="AB66" s="129">
        <f t="shared" si="155"/>
        <v>10</v>
      </c>
      <c r="AC66" s="129">
        <f t="shared" si="155"/>
        <v>10</v>
      </c>
      <c r="AD66" s="129">
        <f t="shared" si="155"/>
        <v>10</v>
      </c>
      <c r="AE66" s="129">
        <f t="shared" si="155"/>
        <v>10</v>
      </c>
      <c r="AF66" s="129">
        <f t="shared" si="155"/>
        <v>10</v>
      </c>
      <c r="AG66" s="129">
        <f t="shared" si="155"/>
        <v>10</v>
      </c>
      <c r="AH66" s="129">
        <f t="shared" si="155"/>
        <v>10</v>
      </c>
      <c r="AI66" s="129">
        <f t="shared" si="155"/>
        <v>10</v>
      </c>
      <c r="AJ66" s="129">
        <f t="shared" si="155"/>
        <v>10</v>
      </c>
      <c r="AK66" s="129">
        <f t="shared" si="155"/>
        <v>10</v>
      </c>
      <c r="AL66" s="129">
        <f t="shared" si="155"/>
        <v>10</v>
      </c>
      <c r="AM66" s="129">
        <f t="shared" si="155"/>
        <v>10</v>
      </c>
      <c r="AN66" s="129">
        <f t="shared" si="155"/>
        <v>10</v>
      </c>
      <c r="AO66" s="129">
        <f t="shared" si="155"/>
        <v>9</v>
      </c>
      <c r="AP66" s="129">
        <f t="shared" si="155"/>
        <v>10</v>
      </c>
      <c r="AQ66" s="129">
        <f t="shared" si="155"/>
        <v>10</v>
      </c>
      <c r="AR66" s="129">
        <f t="shared" si="155"/>
        <v>10</v>
      </c>
      <c r="AS66" s="129">
        <f t="shared" si="155"/>
        <v>9</v>
      </c>
      <c r="AT66" s="129">
        <f t="shared" si="155"/>
        <v>10</v>
      </c>
      <c r="AU66" s="129">
        <f t="shared" si="155"/>
        <v>10</v>
      </c>
      <c r="AV66" s="129">
        <f t="shared" si="155"/>
        <v>10</v>
      </c>
      <c r="AW66" s="129">
        <f t="shared" si="155"/>
        <v>10</v>
      </c>
      <c r="AX66" s="129">
        <f t="shared" si="155"/>
        <v>10</v>
      </c>
      <c r="AY66" s="129">
        <f t="shared" si="155"/>
        <v>10</v>
      </c>
      <c r="AZ66" s="129">
        <f t="shared" si="155"/>
        <v>10</v>
      </c>
      <c r="BA66" s="129">
        <f t="shared" si="155"/>
        <v>10</v>
      </c>
      <c r="BB66" s="129">
        <f t="shared" si="155"/>
        <v>10</v>
      </c>
      <c r="BC66" s="129">
        <f t="shared" si="155"/>
        <v>10</v>
      </c>
      <c r="BD66" s="129">
        <f t="shared" si="155"/>
        <v>10</v>
      </c>
      <c r="BE66" s="129">
        <f t="shared" si="155"/>
        <v>10</v>
      </c>
    </row>
    <row r="67" spans="1:57" ht="39.75" customHeight="1" x14ac:dyDescent="0.25">
      <c r="A67" s="210" t="s">
        <v>388</v>
      </c>
      <c r="B67" s="91">
        <f>B66/B62</f>
        <v>1</v>
      </c>
      <c r="C67" s="91">
        <f t="shared" ref="C67:Q67" si="157">C66/C62</f>
        <v>1</v>
      </c>
      <c r="D67" s="91">
        <f t="shared" si="157"/>
        <v>1</v>
      </c>
      <c r="E67" s="91">
        <f t="shared" si="157"/>
        <v>1</v>
      </c>
      <c r="F67" s="91">
        <f t="shared" si="157"/>
        <v>1</v>
      </c>
      <c r="G67" s="91">
        <f t="shared" si="157"/>
        <v>1</v>
      </c>
      <c r="H67" s="91">
        <f t="shared" si="157"/>
        <v>1</v>
      </c>
      <c r="I67" s="91">
        <f t="shared" si="157"/>
        <v>1</v>
      </c>
      <c r="J67" s="91">
        <f t="shared" si="157"/>
        <v>1</v>
      </c>
      <c r="K67" s="91">
        <f t="shared" si="157"/>
        <v>0.9</v>
      </c>
      <c r="L67" s="91">
        <f t="shared" si="157"/>
        <v>1</v>
      </c>
      <c r="M67" s="91">
        <f t="shared" si="157"/>
        <v>1</v>
      </c>
      <c r="N67" s="91">
        <f t="shared" si="157"/>
        <v>0.9</v>
      </c>
      <c r="O67" s="91">
        <f t="shared" si="157"/>
        <v>0.9</v>
      </c>
      <c r="P67" s="133">
        <f t="shared" si="157"/>
        <v>1</v>
      </c>
      <c r="Q67" s="133">
        <f t="shared" si="157"/>
        <v>0.9</v>
      </c>
      <c r="R67" s="91">
        <f>R66/R62</f>
        <v>1</v>
      </c>
      <c r="S67" s="91">
        <f t="shared" ref="S67:U67" si="158">S66/S62</f>
        <v>1</v>
      </c>
      <c r="T67" s="91">
        <f t="shared" si="158"/>
        <v>1</v>
      </c>
      <c r="U67" s="91">
        <f t="shared" si="158"/>
        <v>1</v>
      </c>
      <c r="V67" s="91">
        <v>1</v>
      </c>
      <c r="W67" s="91">
        <f t="shared" ref="W67:AF67" si="159">W66/W62</f>
        <v>1</v>
      </c>
      <c r="X67" s="91">
        <f t="shared" si="159"/>
        <v>1</v>
      </c>
      <c r="Y67" s="91">
        <f t="shared" si="159"/>
        <v>1</v>
      </c>
      <c r="Z67" s="91">
        <f t="shared" si="159"/>
        <v>1</v>
      </c>
      <c r="AA67" s="91">
        <f t="shared" si="159"/>
        <v>1</v>
      </c>
      <c r="AB67" s="91">
        <f t="shared" si="159"/>
        <v>1</v>
      </c>
      <c r="AC67" s="91">
        <f t="shared" si="159"/>
        <v>1</v>
      </c>
      <c r="AD67" s="91">
        <f t="shared" si="159"/>
        <v>1</v>
      </c>
      <c r="AE67" s="91">
        <f t="shared" si="159"/>
        <v>1</v>
      </c>
      <c r="AF67" s="91">
        <f t="shared" si="159"/>
        <v>1</v>
      </c>
      <c r="AG67" s="91">
        <f>AG66/AG62</f>
        <v>1</v>
      </c>
      <c r="AH67" s="91">
        <f t="shared" ref="AH67:AO67" si="160">AH66/AH62</f>
        <v>1</v>
      </c>
      <c r="AI67" s="91">
        <f t="shared" si="160"/>
        <v>1</v>
      </c>
      <c r="AJ67" s="91">
        <f t="shared" si="160"/>
        <v>1</v>
      </c>
      <c r="AK67" s="91">
        <f t="shared" si="160"/>
        <v>1</v>
      </c>
      <c r="AL67" s="91">
        <f t="shared" si="160"/>
        <v>1</v>
      </c>
      <c r="AM67" s="91">
        <f t="shared" si="160"/>
        <v>1</v>
      </c>
      <c r="AN67" s="91">
        <f t="shared" si="160"/>
        <v>1</v>
      </c>
      <c r="AO67" s="91">
        <f t="shared" si="160"/>
        <v>0.9</v>
      </c>
      <c r="AP67" s="91">
        <f>AP66/AP62</f>
        <v>1</v>
      </c>
      <c r="AQ67" s="91">
        <f t="shared" ref="AQ67:BA67" si="161">AQ66/AQ62</f>
        <v>1</v>
      </c>
      <c r="AR67" s="91">
        <f t="shared" si="161"/>
        <v>1</v>
      </c>
      <c r="AS67" s="91">
        <f t="shared" si="161"/>
        <v>0.9</v>
      </c>
      <c r="AT67" s="91">
        <f t="shared" si="161"/>
        <v>1</v>
      </c>
      <c r="AU67" s="91">
        <f t="shared" si="161"/>
        <v>1</v>
      </c>
      <c r="AV67" s="91">
        <f t="shared" si="161"/>
        <v>1</v>
      </c>
      <c r="AW67" s="91">
        <f t="shared" si="161"/>
        <v>1</v>
      </c>
      <c r="AX67" s="91">
        <f t="shared" si="161"/>
        <v>1</v>
      </c>
      <c r="AY67" s="91">
        <f t="shared" si="161"/>
        <v>1</v>
      </c>
      <c r="AZ67" s="91">
        <f t="shared" si="161"/>
        <v>1</v>
      </c>
      <c r="BA67" s="91">
        <f t="shared" si="161"/>
        <v>1</v>
      </c>
      <c r="BB67" s="91" t="s">
        <v>56</v>
      </c>
      <c r="BC67" s="91">
        <f t="shared" ref="BC67:BD67" si="162">BC66/BC62</f>
        <v>1</v>
      </c>
      <c r="BD67" s="91">
        <f t="shared" si="162"/>
        <v>1</v>
      </c>
      <c r="BE67" s="91">
        <f>BE66/BE62</f>
        <v>1</v>
      </c>
    </row>
    <row r="68" spans="1:57" x14ac:dyDescent="0.25">
      <c r="A68" s="135" t="s">
        <v>317</v>
      </c>
      <c r="B68" s="100"/>
      <c r="C68" s="100"/>
      <c r="D68" s="100"/>
      <c r="E68" s="100"/>
      <c r="F68" s="100"/>
      <c r="G68" s="100"/>
      <c r="H68" s="137"/>
      <c r="I68" s="137"/>
      <c r="J68" s="136"/>
      <c r="K68" s="136"/>
      <c r="L68" s="136"/>
      <c r="M68" s="137"/>
      <c r="N68" s="140"/>
      <c r="O68" s="140"/>
      <c r="P68" s="100"/>
      <c r="Q68" s="100"/>
      <c r="R68" s="137"/>
      <c r="S68" s="100"/>
      <c r="T68" s="100"/>
      <c r="U68" s="100"/>
      <c r="V68" s="100"/>
      <c r="W68" s="100"/>
      <c r="X68" s="141"/>
      <c r="Y68" s="100"/>
      <c r="Z68" s="137"/>
      <c r="AA68" s="100"/>
      <c r="AB68" s="100"/>
      <c r="AC68" s="100"/>
      <c r="AD68" s="138"/>
      <c r="AE68" s="100"/>
      <c r="AF68" s="100"/>
      <c r="AG68" s="137"/>
      <c r="AH68" s="100"/>
      <c r="AI68" s="137"/>
      <c r="AJ68" s="137"/>
      <c r="AK68" s="100"/>
      <c r="AL68" s="137"/>
      <c r="AM68" s="100"/>
      <c r="AN68" s="100" t="s">
        <v>56</v>
      </c>
      <c r="AO68" s="100" t="s">
        <v>56</v>
      </c>
      <c r="AP68" s="137"/>
      <c r="AQ68" s="100"/>
      <c r="AR68" s="100"/>
      <c r="AS68" s="136"/>
      <c r="AT68" s="100"/>
      <c r="AU68" s="137"/>
      <c r="AV68" s="100"/>
      <c r="AW68" s="100"/>
      <c r="AX68" s="100"/>
      <c r="AY68" s="100"/>
      <c r="AZ68" s="100"/>
      <c r="BA68" s="100"/>
      <c r="BB68" s="100"/>
      <c r="BC68" s="100"/>
      <c r="BD68" s="137"/>
      <c r="BE68" s="100"/>
    </row>
    <row r="70" spans="1:57" ht="18.75" x14ac:dyDescent="0.3">
      <c r="A70" s="173" t="s">
        <v>346</v>
      </c>
      <c r="B70" s="173">
        <f>(B63+B38)/2</f>
        <v>3.4</v>
      </c>
      <c r="C70" s="173">
        <f t="shared" ref="C70:BE70" si="163">(C63+C38)/2</f>
        <v>3.625</v>
      </c>
      <c r="D70" s="173">
        <f t="shared" si="163"/>
        <v>3.5750000000000002</v>
      </c>
      <c r="E70" s="173">
        <f t="shared" si="163"/>
        <v>3.7749999999999999</v>
      </c>
      <c r="F70" s="173">
        <f t="shared" si="163"/>
        <v>3.6</v>
      </c>
      <c r="G70" s="173">
        <f t="shared" si="163"/>
        <v>3.4</v>
      </c>
      <c r="H70" s="178">
        <f t="shared" si="163"/>
        <v>3.6241666666666665</v>
      </c>
      <c r="I70" s="173">
        <f t="shared" si="163"/>
        <v>3.6500000000000004</v>
      </c>
      <c r="J70" s="173">
        <f t="shared" si="163"/>
        <v>3.7388888888888889</v>
      </c>
      <c r="K70" s="173">
        <f t="shared" si="163"/>
        <v>3.4000000000000004</v>
      </c>
      <c r="L70" s="173">
        <f t="shared" si="163"/>
        <v>3.7249999999999996</v>
      </c>
      <c r="M70" s="174">
        <f t="shared" si="163"/>
        <v>3.6208333333333336</v>
      </c>
      <c r="N70" s="173">
        <f t="shared" si="163"/>
        <v>3.4249999999999998</v>
      </c>
      <c r="O70" s="173">
        <f t="shared" si="163"/>
        <v>3.3</v>
      </c>
      <c r="P70" s="173">
        <f t="shared" si="163"/>
        <v>3.6749999999999998</v>
      </c>
      <c r="Q70" s="174">
        <f t="shared" si="163"/>
        <v>3.4666666666666668</v>
      </c>
      <c r="R70" s="173">
        <f t="shared" si="163"/>
        <v>3.45</v>
      </c>
      <c r="S70" s="173">
        <f t="shared" si="163"/>
        <v>3.5</v>
      </c>
      <c r="T70" s="173">
        <f t="shared" si="163"/>
        <v>3.5</v>
      </c>
      <c r="U70" s="173">
        <f t="shared" si="163"/>
        <v>3.625</v>
      </c>
      <c r="V70" s="178">
        <f t="shared" si="163"/>
        <v>3.5187499999999998</v>
      </c>
      <c r="W70" s="173">
        <f t="shared" si="163"/>
        <v>3.65</v>
      </c>
      <c r="X70" s="173">
        <f t="shared" si="163"/>
        <v>3.375</v>
      </c>
      <c r="Y70" s="173">
        <f t="shared" si="163"/>
        <v>3.5</v>
      </c>
      <c r="Z70" s="175">
        <f t="shared" si="163"/>
        <v>3.6749999999999998</v>
      </c>
      <c r="AA70" s="173">
        <f t="shared" si="163"/>
        <v>3.375</v>
      </c>
      <c r="AB70" s="173">
        <f t="shared" si="163"/>
        <v>3.3</v>
      </c>
      <c r="AC70" s="174">
        <f t="shared" si="163"/>
        <v>3.3375000000000004</v>
      </c>
      <c r="AD70" s="173">
        <f t="shared" si="163"/>
        <v>3.4750000000000001</v>
      </c>
      <c r="AE70" s="173">
        <f t="shared" si="163"/>
        <v>3.5250000000000004</v>
      </c>
      <c r="AF70" s="174">
        <f t="shared" si="163"/>
        <v>3.5</v>
      </c>
      <c r="AG70" s="173">
        <f t="shared" si="163"/>
        <v>3.25</v>
      </c>
      <c r="AH70" s="173">
        <f t="shared" si="163"/>
        <v>3.45</v>
      </c>
      <c r="AI70" s="174">
        <f t="shared" si="163"/>
        <v>3.35</v>
      </c>
      <c r="AJ70" s="173">
        <f t="shared" si="163"/>
        <v>3.4249999999999998</v>
      </c>
      <c r="AK70" s="173">
        <f t="shared" si="163"/>
        <v>3.625</v>
      </c>
      <c r="AL70" s="174">
        <f t="shared" si="163"/>
        <v>3.5249999999999999</v>
      </c>
      <c r="AM70" s="173">
        <f t="shared" si="163"/>
        <v>3.5999999999999996</v>
      </c>
      <c r="AN70" s="173">
        <f t="shared" si="163"/>
        <v>3.75</v>
      </c>
      <c r="AO70" s="173">
        <f t="shared" si="163"/>
        <v>3.5250000000000004</v>
      </c>
      <c r="AP70" s="175">
        <f t="shared" si="163"/>
        <v>3.625</v>
      </c>
      <c r="AQ70" s="173">
        <f t="shared" si="163"/>
        <v>3.5777777777777775</v>
      </c>
      <c r="AR70" s="173">
        <f t="shared" si="163"/>
        <v>3.5611111111111109</v>
      </c>
      <c r="AS70" s="173">
        <f t="shared" si="163"/>
        <v>3.5</v>
      </c>
      <c r="AT70" s="173">
        <f t="shared" si="163"/>
        <v>3.6749999999999998</v>
      </c>
      <c r="AU70" s="174">
        <f t="shared" si="163"/>
        <v>3.6395833333333334</v>
      </c>
      <c r="AV70" s="173">
        <f t="shared" si="163"/>
        <v>3.5250000000000004</v>
      </c>
      <c r="AW70" s="173">
        <f t="shared" si="163"/>
        <v>3.5</v>
      </c>
      <c r="AX70" s="173">
        <f t="shared" si="163"/>
        <v>3.6500000000000004</v>
      </c>
      <c r="AY70" s="173">
        <f t="shared" si="163"/>
        <v>3.625</v>
      </c>
      <c r="AZ70" s="173">
        <f t="shared" si="163"/>
        <v>3.5</v>
      </c>
      <c r="BA70" s="173">
        <f t="shared" si="163"/>
        <v>3.5750000000000002</v>
      </c>
      <c r="BB70" s="174">
        <f t="shared" si="163"/>
        <v>3.5625</v>
      </c>
      <c r="BC70" s="173">
        <f t="shared" si="163"/>
        <v>3.7749999999999999</v>
      </c>
      <c r="BD70" s="173">
        <f t="shared" si="163"/>
        <v>3.55</v>
      </c>
      <c r="BE70" s="174">
        <f t="shared" si="163"/>
        <v>3.6624999999999996</v>
      </c>
    </row>
    <row r="71" spans="1:57" ht="32.25" x14ac:dyDescent="0.3">
      <c r="A71" s="177" t="s">
        <v>348</v>
      </c>
      <c r="B71" s="176" t="s">
        <v>347</v>
      </c>
      <c r="C71" s="176" t="s">
        <v>347</v>
      </c>
      <c r="D71" s="176" t="s">
        <v>347</v>
      </c>
      <c r="E71" s="176" t="s">
        <v>347</v>
      </c>
      <c r="F71" s="176" t="s">
        <v>347</v>
      </c>
      <c r="G71" s="176" t="s">
        <v>347</v>
      </c>
      <c r="H71" s="176" t="s">
        <v>347</v>
      </c>
      <c r="I71" s="176" t="s">
        <v>347</v>
      </c>
      <c r="J71" s="176" t="s">
        <v>347</v>
      </c>
      <c r="K71" s="176" t="s">
        <v>347</v>
      </c>
      <c r="L71" s="176" t="s">
        <v>347</v>
      </c>
      <c r="M71" s="176" t="s">
        <v>347</v>
      </c>
      <c r="N71" s="176" t="s">
        <v>347</v>
      </c>
      <c r="O71" s="176" t="s">
        <v>347</v>
      </c>
      <c r="P71" s="176" t="s">
        <v>347</v>
      </c>
      <c r="Q71" s="176" t="s">
        <v>347</v>
      </c>
      <c r="R71" s="176" t="s">
        <v>347</v>
      </c>
      <c r="S71" s="176" t="s">
        <v>347</v>
      </c>
      <c r="T71" s="176" t="s">
        <v>347</v>
      </c>
      <c r="U71" s="176" t="s">
        <v>347</v>
      </c>
      <c r="V71" s="176" t="s">
        <v>347</v>
      </c>
      <c r="W71" s="176" t="s">
        <v>347</v>
      </c>
      <c r="X71" s="176" t="s">
        <v>347</v>
      </c>
      <c r="Y71" s="176" t="s">
        <v>347</v>
      </c>
      <c r="Z71" s="176" t="s">
        <v>347</v>
      </c>
      <c r="AA71" s="176" t="s">
        <v>347</v>
      </c>
      <c r="AB71" s="176" t="s">
        <v>347</v>
      </c>
      <c r="AC71" s="176" t="s">
        <v>347</v>
      </c>
      <c r="AD71" s="176" t="s">
        <v>347</v>
      </c>
      <c r="AE71" s="176" t="s">
        <v>347</v>
      </c>
      <c r="AF71" s="176" t="s">
        <v>347</v>
      </c>
      <c r="AG71" s="176" t="s">
        <v>347</v>
      </c>
      <c r="AH71" s="176" t="s">
        <v>347</v>
      </c>
      <c r="AI71" s="176" t="s">
        <v>347</v>
      </c>
      <c r="AJ71" s="176" t="s">
        <v>347</v>
      </c>
      <c r="AK71" s="176" t="s">
        <v>347</v>
      </c>
      <c r="AL71" s="176" t="s">
        <v>347</v>
      </c>
      <c r="AM71" s="176" t="s">
        <v>347</v>
      </c>
      <c r="AN71" s="176" t="s">
        <v>347</v>
      </c>
      <c r="AO71" s="176" t="s">
        <v>347</v>
      </c>
      <c r="AP71" s="176" t="s">
        <v>347</v>
      </c>
      <c r="AQ71" s="176" t="s">
        <v>347</v>
      </c>
      <c r="AR71" s="176" t="s">
        <v>347</v>
      </c>
      <c r="AS71" s="176" t="s">
        <v>347</v>
      </c>
      <c r="AT71" s="176" t="s">
        <v>347</v>
      </c>
      <c r="AU71" s="176" t="s">
        <v>347</v>
      </c>
      <c r="AV71" s="176" t="s">
        <v>347</v>
      </c>
      <c r="AW71" s="176" t="s">
        <v>347</v>
      </c>
      <c r="AX71" s="176" t="s">
        <v>347</v>
      </c>
      <c r="AY71" s="176" t="s">
        <v>347</v>
      </c>
      <c r="AZ71" s="176" t="s">
        <v>347</v>
      </c>
      <c r="BA71" s="176" t="s">
        <v>347</v>
      </c>
      <c r="BB71" s="176" t="s">
        <v>347</v>
      </c>
      <c r="BC71" s="176" t="s">
        <v>347</v>
      </c>
      <c r="BD71" s="176" t="s">
        <v>347</v>
      </c>
      <c r="BE71" s="176" t="s">
        <v>347</v>
      </c>
    </row>
    <row r="73" spans="1:57" x14ac:dyDescent="0.25">
      <c r="A73" s="145" t="s">
        <v>341</v>
      </c>
    </row>
    <row r="74" spans="1:57" x14ac:dyDescent="0.25">
      <c r="A74" s="214">
        <v>1</v>
      </c>
      <c r="B74" s="159">
        <f>(B20+B47)/2</f>
        <v>3</v>
      </c>
      <c r="C74" s="159">
        <f t="shared" ref="C74:BE78" si="164">(C20+C47)/2</f>
        <v>3.5</v>
      </c>
      <c r="D74" s="159">
        <f t="shared" si="164"/>
        <v>3.5</v>
      </c>
      <c r="E74" s="159">
        <f t="shared" si="164"/>
        <v>4</v>
      </c>
      <c r="F74" s="159">
        <f t="shared" si="164"/>
        <v>4</v>
      </c>
      <c r="G74" s="159">
        <f t="shared" si="164"/>
        <v>3</v>
      </c>
      <c r="H74" s="159">
        <f t="shared" si="164"/>
        <v>3.5</v>
      </c>
      <c r="I74" s="159">
        <f t="shared" si="164"/>
        <v>3.5</v>
      </c>
      <c r="J74" s="159">
        <f t="shared" si="164"/>
        <v>4</v>
      </c>
      <c r="K74" s="159">
        <f t="shared" si="164"/>
        <v>3.5</v>
      </c>
      <c r="L74" s="159">
        <f t="shared" si="164"/>
        <v>4</v>
      </c>
      <c r="M74" s="159">
        <f t="shared" si="164"/>
        <v>3.75</v>
      </c>
      <c r="N74" s="159">
        <f t="shared" si="164"/>
        <v>2.75</v>
      </c>
      <c r="O74" s="159">
        <f t="shared" si="164"/>
        <v>3</v>
      </c>
      <c r="P74" s="159">
        <f t="shared" si="164"/>
        <v>3.5</v>
      </c>
      <c r="Q74" s="159">
        <f t="shared" si="164"/>
        <v>3.083333333333333</v>
      </c>
      <c r="R74" s="159">
        <f t="shared" si="164"/>
        <v>3.5</v>
      </c>
      <c r="S74" s="159">
        <f t="shared" si="164"/>
        <v>3.5</v>
      </c>
      <c r="T74" s="159">
        <f t="shared" si="164"/>
        <v>3</v>
      </c>
      <c r="U74" s="159">
        <f t="shared" si="164"/>
        <v>4</v>
      </c>
      <c r="V74" s="159">
        <f t="shared" si="164"/>
        <v>3.5</v>
      </c>
      <c r="W74" s="159">
        <f t="shared" si="164"/>
        <v>3.5</v>
      </c>
      <c r="X74" s="159">
        <f t="shared" si="164"/>
        <v>3</v>
      </c>
      <c r="Y74" s="159">
        <f t="shared" si="164"/>
        <v>4</v>
      </c>
      <c r="Z74" s="159">
        <f t="shared" si="164"/>
        <v>3.5</v>
      </c>
      <c r="AA74" s="159">
        <f t="shared" si="164"/>
        <v>3.25</v>
      </c>
      <c r="AB74" s="159">
        <f t="shared" si="164"/>
        <v>2.75</v>
      </c>
      <c r="AC74" s="159">
        <f t="shared" si="164"/>
        <v>3</v>
      </c>
      <c r="AD74" s="159">
        <f t="shared" si="164"/>
        <v>3</v>
      </c>
      <c r="AE74" s="159">
        <f t="shared" si="164"/>
        <v>3.75</v>
      </c>
      <c r="AF74" s="159">
        <f t="shared" si="164"/>
        <v>3.375</v>
      </c>
      <c r="AG74" s="159">
        <f t="shared" si="164"/>
        <v>3</v>
      </c>
      <c r="AH74" s="159">
        <f t="shared" si="164"/>
        <v>3</v>
      </c>
      <c r="AI74" s="159">
        <f t="shared" si="164"/>
        <v>3</v>
      </c>
      <c r="AJ74" s="159">
        <f t="shared" si="164"/>
        <v>3.25</v>
      </c>
      <c r="AK74" s="159">
        <f t="shared" si="164"/>
        <v>4</v>
      </c>
      <c r="AL74" s="159">
        <f t="shared" si="164"/>
        <v>3.625</v>
      </c>
      <c r="AM74" s="159">
        <f t="shared" si="164"/>
        <v>4</v>
      </c>
      <c r="AN74" s="159">
        <f t="shared" si="164"/>
        <v>4</v>
      </c>
      <c r="AO74" s="159">
        <f t="shared" si="164"/>
        <v>4</v>
      </c>
      <c r="AP74" s="159">
        <f t="shared" si="164"/>
        <v>4</v>
      </c>
      <c r="AQ74" s="159">
        <f t="shared" si="164"/>
        <v>4</v>
      </c>
      <c r="AR74" s="159">
        <f t="shared" si="164"/>
        <v>4</v>
      </c>
      <c r="AS74" s="159">
        <f t="shared" si="164"/>
        <v>4</v>
      </c>
      <c r="AT74" s="159">
        <f t="shared" si="164"/>
        <v>4</v>
      </c>
      <c r="AU74" s="159">
        <f t="shared" si="164"/>
        <v>4</v>
      </c>
      <c r="AV74" s="159">
        <f t="shared" si="164"/>
        <v>3.5</v>
      </c>
      <c r="AW74" s="159">
        <f t="shared" si="164"/>
        <v>4</v>
      </c>
      <c r="AX74" s="159">
        <f t="shared" si="164"/>
        <v>4</v>
      </c>
      <c r="AY74" s="159">
        <f t="shared" si="164"/>
        <v>3.5</v>
      </c>
      <c r="AZ74" s="159">
        <f t="shared" si="164"/>
        <v>4</v>
      </c>
      <c r="BA74" s="159">
        <f t="shared" si="164"/>
        <v>4</v>
      </c>
      <c r="BB74" s="159">
        <f t="shared" si="164"/>
        <v>3.8333333333333335</v>
      </c>
      <c r="BC74" s="159">
        <f t="shared" si="164"/>
        <v>4</v>
      </c>
      <c r="BD74" s="159">
        <f t="shared" si="164"/>
        <v>4</v>
      </c>
      <c r="BE74" s="159">
        <f t="shared" si="164"/>
        <v>4</v>
      </c>
    </row>
    <row r="75" spans="1:57" x14ac:dyDescent="0.25">
      <c r="A75" s="214">
        <v>2</v>
      </c>
      <c r="B75" s="159">
        <f t="shared" ref="B75:Q83" si="165">(B21+B48)/2</f>
        <v>3</v>
      </c>
      <c r="C75" s="159">
        <f t="shared" si="165"/>
        <v>3.5</v>
      </c>
      <c r="D75" s="159">
        <f t="shared" si="165"/>
        <v>3</v>
      </c>
      <c r="E75" s="159">
        <f t="shared" si="165"/>
        <v>2.5</v>
      </c>
      <c r="F75" s="159">
        <f t="shared" si="165"/>
        <v>3</v>
      </c>
      <c r="G75" s="159">
        <f t="shared" si="165"/>
        <v>3.5</v>
      </c>
      <c r="H75" s="159">
        <f t="shared" si="165"/>
        <v>3.7</v>
      </c>
      <c r="I75" s="159">
        <f t="shared" si="165"/>
        <v>3</v>
      </c>
      <c r="J75" s="159">
        <f t="shared" si="165"/>
        <v>3</v>
      </c>
      <c r="K75" s="159">
        <f t="shared" si="165"/>
        <v>3</v>
      </c>
      <c r="L75" s="159">
        <f t="shared" si="165"/>
        <v>3</v>
      </c>
      <c r="M75" s="159">
        <f t="shared" si="165"/>
        <v>3</v>
      </c>
      <c r="N75" s="159">
        <f t="shared" si="165"/>
        <v>2.75</v>
      </c>
      <c r="O75" s="159">
        <f t="shared" si="165"/>
        <v>3</v>
      </c>
      <c r="P75" s="159">
        <f t="shared" si="165"/>
        <v>3</v>
      </c>
      <c r="Q75" s="159">
        <f t="shared" si="165"/>
        <v>2.916666666666667</v>
      </c>
      <c r="R75" s="159">
        <f t="shared" si="164"/>
        <v>2.75</v>
      </c>
      <c r="S75" s="159">
        <f t="shared" si="164"/>
        <v>2.75</v>
      </c>
      <c r="T75" s="159">
        <f t="shared" si="164"/>
        <v>2.5</v>
      </c>
      <c r="U75" s="159">
        <f t="shared" si="164"/>
        <v>2.75</v>
      </c>
      <c r="V75" s="159">
        <f t="shared" si="164"/>
        <v>2.6875</v>
      </c>
      <c r="W75" s="159">
        <f t="shared" si="164"/>
        <v>2.75</v>
      </c>
      <c r="X75" s="159">
        <f t="shared" si="164"/>
        <v>3.25</v>
      </c>
      <c r="Y75" s="159">
        <f t="shared" si="164"/>
        <v>2.75</v>
      </c>
      <c r="Z75" s="159">
        <f t="shared" si="164"/>
        <v>2.916666666666667</v>
      </c>
      <c r="AA75" s="159">
        <f t="shared" si="164"/>
        <v>3</v>
      </c>
      <c r="AB75" s="159">
        <f t="shared" si="164"/>
        <v>3</v>
      </c>
      <c r="AC75" s="159">
        <f t="shared" si="164"/>
        <v>3</v>
      </c>
      <c r="AD75" s="159">
        <f t="shared" si="164"/>
        <v>2.75</v>
      </c>
      <c r="AE75" s="159">
        <f t="shared" si="164"/>
        <v>2.75</v>
      </c>
      <c r="AF75" s="159">
        <f t="shared" si="164"/>
        <v>2.75</v>
      </c>
      <c r="AG75" s="159">
        <f t="shared" si="164"/>
        <v>3.5</v>
      </c>
      <c r="AH75" s="159">
        <f t="shared" si="164"/>
        <v>3.25</v>
      </c>
      <c r="AI75" s="159">
        <f t="shared" si="164"/>
        <v>3.375</v>
      </c>
      <c r="AJ75" s="159">
        <f t="shared" si="164"/>
        <v>3</v>
      </c>
      <c r="AK75" s="159">
        <f t="shared" si="164"/>
        <v>3</v>
      </c>
      <c r="AL75" s="159">
        <f t="shared" si="164"/>
        <v>3</v>
      </c>
      <c r="AM75" s="159">
        <f t="shared" si="164"/>
        <v>3</v>
      </c>
      <c r="AN75" s="159">
        <f t="shared" si="164"/>
        <v>3</v>
      </c>
      <c r="AO75" s="159">
        <f t="shared" si="164"/>
        <v>3</v>
      </c>
      <c r="AP75" s="159">
        <f t="shared" si="164"/>
        <v>3</v>
      </c>
      <c r="AQ75" s="159">
        <f t="shared" si="164"/>
        <v>2.75</v>
      </c>
      <c r="AR75" s="159">
        <f t="shared" si="164"/>
        <v>2.75</v>
      </c>
      <c r="AS75" s="159">
        <f t="shared" si="164"/>
        <v>3</v>
      </c>
      <c r="AT75" s="159">
        <f t="shared" si="164"/>
        <v>3</v>
      </c>
      <c r="AU75" s="159">
        <f t="shared" si="164"/>
        <v>2.875</v>
      </c>
      <c r="AV75" s="159">
        <f t="shared" si="164"/>
        <v>3</v>
      </c>
      <c r="AW75" s="159">
        <f t="shared" si="164"/>
        <v>2.75</v>
      </c>
      <c r="AX75" s="159">
        <f t="shared" si="164"/>
        <v>3.5</v>
      </c>
      <c r="AY75" s="159">
        <f t="shared" si="164"/>
        <v>3.5</v>
      </c>
      <c r="AZ75" s="159">
        <f t="shared" si="164"/>
        <v>3</v>
      </c>
      <c r="BA75" s="159">
        <f t="shared" si="164"/>
        <v>3</v>
      </c>
      <c r="BB75" s="159">
        <f t="shared" si="164"/>
        <v>3.125</v>
      </c>
      <c r="BC75" s="159">
        <f t="shared" si="164"/>
        <v>3.5</v>
      </c>
      <c r="BD75" s="159">
        <f t="shared" si="164"/>
        <v>3.5</v>
      </c>
      <c r="BE75" s="159">
        <f t="shared" si="164"/>
        <v>3.5</v>
      </c>
    </row>
    <row r="76" spans="1:57" x14ac:dyDescent="0.25">
      <c r="A76" s="214">
        <v>3</v>
      </c>
      <c r="B76" s="159">
        <f t="shared" si="165"/>
        <v>3.25</v>
      </c>
      <c r="C76" s="171">
        <f t="shared" si="164"/>
        <v>3.5</v>
      </c>
      <c r="D76" s="159">
        <f t="shared" si="164"/>
        <v>3.75</v>
      </c>
      <c r="E76" s="159">
        <f t="shared" si="164"/>
        <v>3.75</v>
      </c>
      <c r="F76" s="159">
        <f t="shared" si="164"/>
        <v>3.75</v>
      </c>
      <c r="G76" s="159">
        <f t="shared" si="164"/>
        <v>3.75</v>
      </c>
      <c r="H76" s="159">
        <f t="shared" si="164"/>
        <v>3.625</v>
      </c>
      <c r="I76" s="159">
        <f t="shared" si="164"/>
        <v>3.75</v>
      </c>
      <c r="J76" s="159">
        <f>(J22+J49)/1</f>
        <v>4</v>
      </c>
      <c r="K76" s="159">
        <f t="shared" si="164"/>
        <v>3.5</v>
      </c>
      <c r="L76" s="159">
        <f t="shared" si="164"/>
        <v>3.5</v>
      </c>
      <c r="M76" s="159">
        <f t="shared" si="164"/>
        <v>3.583333333333333</v>
      </c>
      <c r="N76" s="159">
        <f t="shared" si="164"/>
        <v>3.75</v>
      </c>
      <c r="O76" s="159">
        <f t="shared" si="164"/>
        <v>3.75</v>
      </c>
      <c r="P76" s="159">
        <f t="shared" si="164"/>
        <v>3.25</v>
      </c>
      <c r="Q76" s="159">
        <f t="shared" si="164"/>
        <v>3.583333333333333</v>
      </c>
      <c r="R76" s="159">
        <f t="shared" si="164"/>
        <v>3</v>
      </c>
      <c r="S76" s="159">
        <f t="shared" si="164"/>
        <v>3</v>
      </c>
      <c r="T76" s="159">
        <f t="shared" si="164"/>
        <v>3</v>
      </c>
      <c r="U76" s="159">
        <f t="shared" si="164"/>
        <v>3</v>
      </c>
      <c r="V76" s="159">
        <f t="shared" si="164"/>
        <v>3</v>
      </c>
      <c r="W76" s="159">
        <f t="shared" si="164"/>
        <v>3.5</v>
      </c>
      <c r="X76" s="159">
        <f t="shared" si="164"/>
        <v>3.5</v>
      </c>
      <c r="Y76" s="159">
        <f t="shared" si="164"/>
        <v>3</v>
      </c>
      <c r="Z76" s="159">
        <f t="shared" si="164"/>
        <v>3.333333333333333</v>
      </c>
      <c r="AA76" s="159">
        <f t="shared" si="164"/>
        <v>3.75</v>
      </c>
      <c r="AB76" s="159">
        <f t="shared" si="164"/>
        <v>3.25</v>
      </c>
      <c r="AC76" s="159">
        <f t="shared" si="164"/>
        <v>3.5</v>
      </c>
      <c r="AD76" s="159">
        <f t="shared" si="164"/>
        <v>3.75</v>
      </c>
      <c r="AE76" s="159">
        <f t="shared" si="164"/>
        <v>3.75</v>
      </c>
      <c r="AF76" s="159">
        <f t="shared" si="164"/>
        <v>3.75</v>
      </c>
      <c r="AG76" s="159">
        <f t="shared" si="164"/>
        <v>3.5</v>
      </c>
      <c r="AH76" s="159">
        <f t="shared" si="164"/>
        <v>3.75</v>
      </c>
      <c r="AI76" s="159">
        <f t="shared" si="164"/>
        <v>3.625</v>
      </c>
      <c r="AJ76" s="159">
        <f t="shared" si="164"/>
        <v>3.5</v>
      </c>
      <c r="AK76" s="159">
        <f t="shared" si="164"/>
        <v>3.75</v>
      </c>
      <c r="AL76" s="159">
        <f t="shared" si="164"/>
        <v>3.625</v>
      </c>
      <c r="AM76" s="159">
        <f t="shared" si="164"/>
        <v>3.75</v>
      </c>
      <c r="AN76" s="159">
        <f t="shared" si="164"/>
        <v>3.5</v>
      </c>
      <c r="AO76" s="159">
        <f t="shared" si="164"/>
        <v>3.25</v>
      </c>
      <c r="AP76" s="159">
        <f t="shared" si="164"/>
        <v>3.5</v>
      </c>
      <c r="AQ76" s="159">
        <f t="shared" si="164"/>
        <v>3.75</v>
      </c>
      <c r="AR76" s="159">
        <f>(AR22+AR49)/1</f>
        <v>4</v>
      </c>
      <c r="AS76" s="159">
        <f t="shared" si="164"/>
        <v>3.75</v>
      </c>
      <c r="AT76" s="159">
        <f t="shared" si="164"/>
        <v>3.75</v>
      </c>
      <c r="AU76" s="159">
        <f t="shared" si="164"/>
        <v>3.75</v>
      </c>
      <c r="AV76" s="159">
        <f t="shared" si="164"/>
        <v>3.5</v>
      </c>
      <c r="AW76" s="159">
        <f t="shared" si="164"/>
        <v>3.75</v>
      </c>
      <c r="AX76" s="159">
        <f t="shared" si="164"/>
        <v>3.25</v>
      </c>
      <c r="AY76" s="159">
        <f t="shared" si="164"/>
        <v>3</v>
      </c>
      <c r="AZ76" s="159">
        <f t="shared" si="164"/>
        <v>3.5</v>
      </c>
      <c r="BA76" s="159">
        <f t="shared" si="164"/>
        <v>3.75</v>
      </c>
      <c r="BB76" s="159">
        <f t="shared" si="164"/>
        <v>3.4583333333333335</v>
      </c>
      <c r="BC76" s="159">
        <f t="shared" si="164"/>
        <v>3.5</v>
      </c>
      <c r="BD76" s="159">
        <f t="shared" si="164"/>
        <v>3</v>
      </c>
      <c r="BE76" s="159">
        <f t="shared" si="164"/>
        <v>3.25</v>
      </c>
    </row>
    <row r="77" spans="1:57" x14ac:dyDescent="0.25">
      <c r="A77" s="214">
        <v>4</v>
      </c>
      <c r="B77" s="159">
        <f t="shared" si="165"/>
        <v>4</v>
      </c>
      <c r="C77" s="159">
        <f t="shared" si="164"/>
        <v>4</v>
      </c>
      <c r="D77" s="159">
        <f t="shared" si="164"/>
        <v>4</v>
      </c>
      <c r="E77" s="159">
        <f t="shared" si="164"/>
        <v>4</v>
      </c>
      <c r="F77" s="159">
        <f t="shared" si="164"/>
        <v>4</v>
      </c>
      <c r="G77" s="159">
        <f t="shared" si="164"/>
        <v>4</v>
      </c>
      <c r="H77" s="159">
        <f t="shared" si="164"/>
        <v>4</v>
      </c>
      <c r="I77" s="159">
        <f t="shared" si="164"/>
        <v>4</v>
      </c>
      <c r="J77" s="159">
        <f t="shared" si="164"/>
        <v>4</v>
      </c>
      <c r="K77" s="159">
        <f t="shared" si="164"/>
        <v>4</v>
      </c>
      <c r="L77" s="159">
        <f t="shared" si="164"/>
        <v>4</v>
      </c>
      <c r="M77" s="159">
        <f t="shared" si="164"/>
        <v>4</v>
      </c>
      <c r="N77" s="159">
        <f t="shared" si="164"/>
        <v>3.75</v>
      </c>
      <c r="O77" s="159">
        <f t="shared" si="164"/>
        <v>3.75</v>
      </c>
      <c r="P77" s="159">
        <f t="shared" si="164"/>
        <v>4</v>
      </c>
      <c r="Q77" s="159">
        <f t="shared" si="164"/>
        <v>3.833333333333333</v>
      </c>
      <c r="R77" s="159">
        <f t="shared" si="164"/>
        <v>3.75</v>
      </c>
      <c r="S77" s="159">
        <f t="shared" si="164"/>
        <v>3.75</v>
      </c>
      <c r="T77" s="159">
        <f t="shared" si="164"/>
        <v>4</v>
      </c>
      <c r="U77" s="159">
        <f t="shared" si="164"/>
        <v>4</v>
      </c>
      <c r="V77" s="159">
        <f t="shared" si="164"/>
        <v>3.875</v>
      </c>
      <c r="W77" s="159">
        <f t="shared" si="164"/>
        <v>4</v>
      </c>
      <c r="X77" s="159">
        <f t="shared" si="164"/>
        <v>3.5</v>
      </c>
      <c r="Y77" s="159">
        <f t="shared" si="164"/>
        <v>3.5</v>
      </c>
      <c r="Z77" s="159">
        <f t="shared" si="164"/>
        <v>3.666666666666667</v>
      </c>
      <c r="AA77" s="159">
        <f t="shared" si="164"/>
        <v>3</v>
      </c>
      <c r="AB77" s="159">
        <f t="shared" si="164"/>
        <v>3</v>
      </c>
      <c r="AC77" s="159">
        <f t="shared" si="164"/>
        <v>3</v>
      </c>
      <c r="AD77" s="159">
        <f t="shared" si="164"/>
        <v>3.75</v>
      </c>
      <c r="AE77" s="159">
        <f t="shared" si="164"/>
        <v>4</v>
      </c>
      <c r="AF77" s="159">
        <f t="shared" si="164"/>
        <v>3.875</v>
      </c>
      <c r="AG77" s="159">
        <f t="shared" si="164"/>
        <v>3.5</v>
      </c>
      <c r="AH77" s="159">
        <f t="shared" si="164"/>
        <v>3.5</v>
      </c>
      <c r="AI77" s="159">
        <f t="shared" si="164"/>
        <v>3.5</v>
      </c>
      <c r="AJ77" s="159">
        <f t="shared" si="164"/>
        <v>3.75</v>
      </c>
      <c r="AK77" s="159">
        <f t="shared" si="164"/>
        <v>3.75</v>
      </c>
      <c r="AL77" s="159">
        <f t="shared" si="164"/>
        <v>3.75</v>
      </c>
      <c r="AM77" s="159">
        <f t="shared" si="164"/>
        <v>4</v>
      </c>
      <c r="AN77" s="159">
        <f t="shared" si="164"/>
        <v>4</v>
      </c>
      <c r="AO77" s="159">
        <f t="shared" si="164"/>
        <v>4</v>
      </c>
      <c r="AP77" s="159">
        <f t="shared" si="164"/>
        <v>4</v>
      </c>
      <c r="AQ77" s="159">
        <f t="shared" si="164"/>
        <v>3.5</v>
      </c>
      <c r="AR77" s="159">
        <f t="shared" si="164"/>
        <v>4</v>
      </c>
      <c r="AS77" s="159">
        <f t="shared" si="164"/>
        <v>4</v>
      </c>
      <c r="AT77" s="159">
        <f t="shared" si="164"/>
        <v>4</v>
      </c>
      <c r="AU77" s="159">
        <f t="shared" si="164"/>
        <v>3.875</v>
      </c>
      <c r="AV77" s="159">
        <f t="shared" si="164"/>
        <v>3.5</v>
      </c>
      <c r="AW77" s="159">
        <f t="shared" si="164"/>
        <v>4</v>
      </c>
      <c r="AX77" s="159">
        <f t="shared" si="164"/>
        <v>4</v>
      </c>
      <c r="AY77" s="159">
        <f t="shared" si="164"/>
        <v>4</v>
      </c>
      <c r="AZ77" s="159">
        <f t="shared" si="164"/>
        <v>3</v>
      </c>
      <c r="BA77" s="159">
        <f t="shared" si="164"/>
        <v>3.75</v>
      </c>
      <c r="BB77" s="159">
        <f t="shared" si="164"/>
        <v>3.708333333333333</v>
      </c>
      <c r="BC77" s="159">
        <f t="shared" si="164"/>
        <v>3.5</v>
      </c>
      <c r="BD77" s="159">
        <f t="shared" si="164"/>
        <v>3.5</v>
      </c>
      <c r="BE77" s="159">
        <f t="shared" si="164"/>
        <v>3.5</v>
      </c>
    </row>
    <row r="78" spans="1:57" x14ac:dyDescent="0.25">
      <c r="A78" s="214">
        <v>5</v>
      </c>
      <c r="B78" s="171">
        <f t="shared" si="165"/>
        <v>2.75</v>
      </c>
      <c r="C78" s="159">
        <f t="shared" si="164"/>
        <v>3.5</v>
      </c>
      <c r="D78" s="159">
        <f t="shared" si="164"/>
        <v>3.75</v>
      </c>
      <c r="E78" s="159">
        <f t="shared" si="164"/>
        <v>4</v>
      </c>
      <c r="F78" s="159">
        <f t="shared" si="164"/>
        <v>3.5</v>
      </c>
      <c r="G78" s="159">
        <f t="shared" si="164"/>
        <v>2.75</v>
      </c>
      <c r="H78" s="159">
        <f t="shared" si="164"/>
        <v>3.375</v>
      </c>
      <c r="I78" s="159">
        <f t="shared" si="164"/>
        <v>3.25</v>
      </c>
      <c r="J78" s="159">
        <f t="shared" si="164"/>
        <v>4</v>
      </c>
      <c r="K78" s="159">
        <f t="shared" si="164"/>
        <v>3.5</v>
      </c>
      <c r="L78" s="159">
        <f t="shared" si="164"/>
        <v>3.5</v>
      </c>
      <c r="M78" s="159">
        <f t="shared" si="164"/>
        <v>3.5625</v>
      </c>
      <c r="N78" s="159">
        <f t="shared" si="164"/>
        <v>2.75</v>
      </c>
      <c r="O78" s="159">
        <f t="shared" si="164"/>
        <v>3.25</v>
      </c>
      <c r="P78" s="159">
        <f t="shared" si="164"/>
        <v>3.75</v>
      </c>
      <c r="Q78" s="159">
        <f t="shared" si="164"/>
        <v>3.25</v>
      </c>
      <c r="R78" s="159">
        <f t="shared" si="164"/>
        <v>3.5</v>
      </c>
      <c r="S78" s="159">
        <f t="shared" si="164"/>
        <v>3.5</v>
      </c>
      <c r="T78" s="159">
        <f t="shared" si="164"/>
        <v>3</v>
      </c>
      <c r="U78" s="159">
        <f t="shared" si="164"/>
        <v>3.75</v>
      </c>
      <c r="V78" s="159">
        <f t="shared" si="164"/>
        <v>3.4375</v>
      </c>
      <c r="W78" s="159">
        <f t="shared" si="164"/>
        <v>3.75</v>
      </c>
      <c r="X78" s="159">
        <f t="shared" si="164"/>
        <v>3.5</v>
      </c>
      <c r="Y78" s="159">
        <f t="shared" si="164"/>
        <v>3.5</v>
      </c>
      <c r="Z78" s="159">
        <f t="shared" si="164"/>
        <v>3.583333333333333</v>
      </c>
      <c r="AA78" s="159">
        <f t="shared" si="164"/>
        <v>3</v>
      </c>
      <c r="AB78" s="159">
        <f t="shared" si="164"/>
        <v>3.25</v>
      </c>
      <c r="AC78" s="159">
        <f t="shared" si="164"/>
        <v>3.125</v>
      </c>
      <c r="AD78" s="159">
        <f t="shared" si="164"/>
        <v>3.5</v>
      </c>
      <c r="AE78" s="159">
        <f t="shared" si="164"/>
        <v>3.25</v>
      </c>
      <c r="AF78" s="159">
        <f t="shared" si="164"/>
        <v>3.375</v>
      </c>
      <c r="AG78" s="159">
        <f t="shared" si="164"/>
        <v>3</v>
      </c>
      <c r="AH78" s="159">
        <f t="shared" si="164"/>
        <v>3.5</v>
      </c>
      <c r="AI78" s="159">
        <f t="shared" si="164"/>
        <v>3.25</v>
      </c>
      <c r="AJ78" s="159">
        <f t="shared" si="164"/>
        <v>3.5</v>
      </c>
      <c r="AK78" s="159">
        <f t="shared" si="164"/>
        <v>3.25</v>
      </c>
      <c r="AL78" s="159">
        <f t="shared" si="164"/>
        <v>3.375</v>
      </c>
      <c r="AM78" s="159">
        <f t="shared" si="164"/>
        <v>3.5</v>
      </c>
      <c r="AN78" s="159">
        <f t="shared" si="164"/>
        <v>4</v>
      </c>
      <c r="AO78" s="159">
        <f t="shared" si="164"/>
        <v>4</v>
      </c>
      <c r="AP78" s="159">
        <f t="shared" si="164"/>
        <v>3.833333333333333</v>
      </c>
      <c r="AQ78" s="159">
        <f t="shared" si="164"/>
        <v>4</v>
      </c>
      <c r="AR78" s="159">
        <f t="shared" si="164"/>
        <v>3.75</v>
      </c>
      <c r="AS78" s="159">
        <f t="shared" si="164"/>
        <v>4</v>
      </c>
      <c r="AT78" s="159">
        <f t="shared" si="164"/>
        <v>3.75</v>
      </c>
      <c r="AU78" s="159">
        <f t="shared" si="164"/>
        <v>3.875</v>
      </c>
      <c r="AV78" s="159">
        <f t="shared" si="164"/>
        <v>3.75</v>
      </c>
      <c r="AW78" s="159">
        <f t="shared" si="164"/>
        <v>3.5</v>
      </c>
      <c r="AX78" s="159">
        <f t="shared" si="164"/>
        <v>3.5</v>
      </c>
      <c r="AY78" s="159">
        <f t="shared" si="164"/>
        <v>3.75</v>
      </c>
      <c r="AZ78" s="159">
        <f t="shared" si="164"/>
        <v>3.75</v>
      </c>
      <c r="BA78" s="159">
        <f t="shared" ref="C78:BE83" si="166">(BA24+BA51)/2</f>
        <v>3.75</v>
      </c>
      <c r="BB78" s="159">
        <f t="shared" si="166"/>
        <v>3.666666666666667</v>
      </c>
      <c r="BC78" s="159">
        <f t="shared" si="166"/>
        <v>3.75</v>
      </c>
      <c r="BD78" s="159">
        <f t="shared" si="166"/>
        <v>3.75</v>
      </c>
      <c r="BE78" s="159">
        <f t="shared" si="166"/>
        <v>3.75</v>
      </c>
    </row>
    <row r="79" spans="1:57" x14ac:dyDescent="0.25">
      <c r="A79" s="214">
        <v>6</v>
      </c>
      <c r="B79" s="159">
        <f t="shared" si="165"/>
        <v>4</v>
      </c>
      <c r="C79" s="159">
        <f t="shared" si="166"/>
        <v>4</v>
      </c>
      <c r="D79" s="159">
        <f t="shared" si="166"/>
        <v>3.5</v>
      </c>
      <c r="E79" s="159">
        <f t="shared" si="166"/>
        <v>4</v>
      </c>
      <c r="F79" s="159">
        <f t="shared" si="166"/>
        <v>4</v>
      </c>
      <c r="G79" s="159">
        <f t="shared" si="166"/>
        <v>4</v>
      </c>
      <c r="H79" s="159">
        <f t="shared" si="166"/>
        <v>3.916666666666667</v>
      </c>
      <c r="I79" s="159">
        <f t="shared" si="166"/>
        <v>4</v>
      </c>
      <c r="J79" s="159">
        <f t="shared" si="166"/>
        <v>4</v>
      </c>
      <c r="K79" s="159">
        <f t="shared" si="166"/>
        <v>4</v>
      </c>
      <c r="L79" s="159">
        <f t="shared" si="166"/>
        <v>4</v>
      </c>
      <c r="M79" s="159">
        <f t="shared" si="166"/>
        <v>4</v>
      </c>
      <c r="N79" s="159">
        <f t="shared" si="166"/>
        <v>4</v>
      </c>
      <c r="O79" s="159">
        <f t="shared" si="166"/>
        <v>4</v>
      </c>
      <c r="P79" s="159">
        <f t="shared" si="166"/>
        <v>4</v>
      </c>
      <c r="Q79" s="159">
        <f t="shared" si="166"/>
        <v>4</v>
      </c>
      <c r="R79" s="159">
        <f t="shared" si="166"/>
        <v>3.5</v>
      </c>
      <c r="S79" s="159">
        <f t="shared" si="166"/>
        <v>4</v>
      </c>
      <c r="T79" s="159">
        <f t="shared" si="166"/>
        <v>4</v>
      </c>
      <c r="U79" s="159">
        <f t="shared" si="166"/>
        <v>4</v>
      </c>
      <c r="V79" s="159">
        <f t="shared" si="166"/>
        <v>3.875</v>
      </c>
      <c r="W79" s="159">
        <f t="shared" si="166"/>
        <v>4</v>
      </c>
      <c r="X79" s="159">
        <f t="shared" si="166"/>
        <v>4</v>
      </c>
      <c r="Y79" s="159">
        <f t="shared" si="166"/>
        <v>4</v>
      </c>
      <c r="Z79" s="159">
        <f t="shared" si="166"/>
        <v>4</v>
      </c>
      <c r="AA79" s="159">
        <f t="shared" si="166"/>
        <v>4</v>
      </c>
      <c r="AB79" s="159">
        <f t="shared" si="166"/>
        <v>4</v>
      </c>
      <c r="AC79" s="159">
        <f t="shared" si="166"/>
        <v>4</v>
      </c>
      <c r="AD79" s="159">
        <f t="shared" si="166"/>
        <v>4</v>
      </c>
      <c r="AE79" s="159">
        <f t="shared" si="166"/>
        <v>4</v>
      </c>
      <c r="AF79" s="159">
        <f t="shared" si="166"/>
        <v>4</v>
      </c>
      <c r="AG79" s="159">
        <f t="shared" si="166"/>
        <v>4</v>
      </c>
      <c r="AH79" s="159">
        <f t="shared" si="166"/>
        <v>4</v>
      </c>
      <c r="AI79" s="159">
        <f t="shared" si="166"/>
        <v>4</v>
      </c>
      <c r="AJ79" s="159">
        <f t="shared" si="166"/>
        <v>4</v>
      </c>
      <c r="AK79" s="159">
        <f t="shared" si="166"/>
        <v>4</v>
      </c>
      <c r="AL79" s="159">
        <f t="shared" si="166"/>
        <v>4</v>
      </c>
      <c r="AM79" s="159">
        <f t="shared" si="166"/>
        <v>4</v>
      </c>
      <c r="AN79" s="159">
        <f t="shared" si="166"/>
        <v>4</v>
      </c>
      <c r="AO79" s="159">
        <f t="shared" si="166"/>
        <v>4</v>
      </c>
      <c r="AP79" s="159">
        <f t="shared" si="166"/>
        <v>4</v>
      </c>
      <c r="AQ79" s="159">
        <f t="shared" si="166"/>
        <v>4</v>
      </c>
      <c r="AR79" s="159">
        <f t="shared" si="166"/>
        <v>4</v>
      </c>
      <c r="AS79" s="159">
        <f t="shared" si="166"/>
        <v>4</v>
      </c>
      <c r="AT79" s="159">
        <f t="shared" si="166"/>
        <v>4</v>
      </c>
      <c r="AU79" s="159">
        <f t="shared" si="166"/>
        <v>4</v>
      </c>
      <c r="AV79" s="159">
        <f t="shared" si="166"/>
        <v>4</v>
      </c>
      <c r="AW79" s="159">
        <f t="shared" si="166"/>
        <v>4</v>
      </c>
      <c r="AX79" s="159">
        <f t="shared" si="166"/>
        <v>4</v>
      </c>
      <c r="AY79" s="159">
        <f t="shared" si="166"/>
        <v>4</v>
      </c>
      <c r="AZ79" s="159">
        <f t="shared" si="166"/>
        <v>4</v>
      </c>
      <c r="BA79" s="159">
        <f t="shared" si="166"/>
        <v>4</v>
      </c>
      <c r="BB79" s="159">
        <f t="shared" si="166"/>
        <v>4</v>
      </c>
      <c r="BC79" s="159">
        <f t="shared" si="166"/>
        <v>4</v>
      </c>
      <c r="BD79" s="159">
        <f t="shared" si="166"/>
        <v>4</v>
      </c>
      <c r="BE79" s="159">
        <f t="shared" si="166"/>
        <v>4</v>
      </c>
    </row>
    <row r="80" spans="1:57" x14ac:dyDescent="0.25">
      <c r="A80" s="214">
        <v>7</v>
      </c>
      <c r="B80" s="159">
        <f t="shared" si="165"/>
        <v>3.5</v>
      </c>
      <c r="C80" s="159">
        <f t="shared" si="166"/>
        <v>3.5</v>
      </c>
      <c r="D80" s="171">
        <f t="shared" si="166"/>
        <v>3</v>
      </c>
      <c r="E80" s="159">
        <f t="shared" si="166"/>
        <v>3.5</v>
      </c>
      <c r="F80" s="159">
        <f t="shared" si="166"/>
        <v>3.5</v>
      </c>
      <c r="G80" s="159">
        <f t="shared" si="166"/>
        <v>3</v>
      </c>
      <c r="H80" s="159">
        <f t="shared" si="166"/>
        <v>3.333333333333333</v>
      </c>
      <c r="I80" s="159">
        <f t="shared" si="166"/>
        <v>3.5</v>
      </c>
      <c r="J80" s="159">
        <f t="shared" si="166"/>
        <v>3.5</v>
      </c>
      <c r="K80" s="159">
        <f t="shared" si="166"/>
        <v>3</v>
      </c>
      <c r="L80" s="159">
        <f t="shared" si="166"/>
        <v>3.5</v>
      </c>
      <c r="M80" s="159">
        <f t="shared" si="166"/>
        <v>3.375</v>
      </c>
      <c r="N80" s="159">
        <f t="shared" si="166"/>
        <v>3</v>
      </c>
      <c r="O80" s="159">
        <f t="shared" si="166"/>
        <v>2.5</v>
      </c>
      <c r="P80" s="159">
        <f t="shared" si="166"/>
        <v>3.5</v>
      </c>
      <c r="Q80" s="159">
        <f t="shared" si="166"/>
        <v>3</v>
      </c>
      <c r="R80" s="159">
        <f t="shared" si="166"/>
        <v>3.5</v>
      </c>
      <c r="S80" s="159">
        <f t="shared" si="166"/>
        <v>3.5</v>
      </c>
      <c r="T80" s="159">
        <f t="shared" si="166"/>
        <v>3.5</v>
      </c>
      <c r="U80" s="159">
        <f t="shared" si="166"/>
        <v>3.5</v>
      </c>
      <c r="V80" s="159">
        <f t="shared" si="166"/>
        <v>3.5</v>
      </c>
      <c r="W80" s="159">
        <f t="shared" si="166"/>
        <v>3.5</v>
      </c>
      <c r="X80" s="159">
        <f t="shared" si="166"/>
        <v>2.5</v>
      </c>
      <c r="Y80" s="159">
        <f t="shared" si="166"/>
        <v>3.5</v>
      </c>
      <c r="Z80" s="159">
        <f t="shared" si="166"/>
        <v>3.833333333333333</v>
      </c>
      <c r="AA80" s="159">
        <f t="shared" si="166"/>
        <v>2.5</v>
      </c>
      <c r="AB80" s="159">
        <f t="shared" si="166"/>
        <v>3</v>
      </c>
      <c r="AC80" s="159">
        <f t="shared" si="166"/>
        <v>2.75</v>
      </c>
      <c r="AD80" s="159">
        <f t="shared" si="166"/>
        <v>3.5</v>
      </c>
      <c r="AE80" s="159">
        <f t="shared" si="166"/>
        <v>3</v>
      </c>
      <c r="AF80" s="159">
        <f t="shared" si="166"/>
        <v>3.25</v>
      </c>
      <c r="AG80" s="159">
        <f t="shared" si="166"/>
        <v>2.5</v>
      </c>
      <c r="AH80" s="159">
        <f t="shared" si="166"/>
        <v>3</v>
      </c>
      <c r="AI80" s="159">
        <f t="shared" si="166"/>
        <v>2.75</v>
      </c>
      <c r="AJ80" s="159">
        <f t="shared" si="166"/>
        <v>3</v>
      </c>
      <c r="AK80" s="159">
        <f t="shared" si="166"/>
        <v>3</v>
      </c>
      <c r="AL80" s="159">
        <f t="shared" si="166"/>
        <v>3</v>
      </c>
      <c r="AM80" s="159">
        <f t="shared" si="166"/>
        <v>3.5</v>
      </c>
      <c r="AN80" s="159">
        <f t="shared" si="166"/>
        <v>3.5</v>
      </c>
      <c r="AO80" s="159">
        <f t="shared" si="166"/>
        <v>2.5</v>
      </c>
      <c r="AP80" s="159">
        <f t="shared" si="166"/>
        <v>3.166666666666667</v>
      </c>
      <c r="AQ80" s="159">
        <f t="shared" si="166"/>
        <v>3</v>
      </c>
      <c r="AR80" s="159">
        <f t="shared" si="166"/>
        <v>3.5</v>
      </c>
      <c r="AS80" s="159">
        <f t="shared" si="166"/>
        <v>2.5</v>
      </c>
      <c r="AT80" s="159">
        <f t="shared" si="166"/>
        <v>3.5</v>
      </c>
      <c r="AU80" s="159">
        <f t="shared" si="166"/>
        <v>3.125</v>
      </c>
      <c r="AV80" s="159">
        <f t="shared" si="166"/>
        <v>3</v>
      </c>
      <c r="AW80" s="159">
        <f t="shared" si="166"/>
        <v>3.5</v>
      </c>
      <c r="AX80" s="159">
        <f t="shared" si="166"/>
        <v>3.5</v>
      </c>
      <c r="AY80" s="159">
        <f t="shared" si="166"/>
        <v>3.5</v>
      </c>
      <c r="AZ80" s="159">
        <f t="shared" si="166"/>
        <v>3.5</v>
      </c>
      <c r="BA80" s="159">
        <f t="shared" si="166"/>
        <v>3</v>
      </c>
      <c r="BB80" s="159">
        <f t="shared" si="166"/>
        <v>3.3333333333333335</v>
      </c>
      <c r="BC80" s="159">
        <f t="shared" si="166"/>
        <v>3.5</v>
      </c>
      <c r="BD80" s="159">
        <f t="shared" si="166"/>
        <v>3</v>
      </c>
      <c r="BE80" s="159">
        <f t="shared" si="166"/>
        <v>3.25</v>
      </c>
    </row>
    <row r="81" spans="1:57" x14ac:dyDescent="0.25">
      <c r="A81" s="214">
        <v>8</v>
      </c>
      <c r="B81" s="159">
        <f t="shared" si="165"/>
        <v>3.5</v>
      </c>
      <c r="C81" s="159">
        <f t="shared" si="166"/>
        <v>3.25</v>
      </c>
      <c r="D81" s="159">
        <f t="shared" si="166"/>
        <v>3.25</v>
      </c>
      <c r="E81" s="159">
        <f t="shared" si="166"/>
        <v>4</v>
      </c>
      <c r="F81" s="159">
        <f t="shared" si="166"/>
        <v>3.25</v>
      </c>
      <c r="G81" s="159">
        <f t="shared" si="166"/>
        <v>3.5</v>
      </c>
      <c r="H81" s="159">
        <f t="shared" si="166"/>
        <v>3.458333333333333</v>
      </c>
      <c r="I81" s="159">
        <f t="shared" si="166"/>
        <v>4</v>
      </c>
      <c r="J81" s="159">
        <f t="shared" si="166"/>
        <v>4</v>
      </c>
      <c r="K81" s="159">
        <f t="shared" si="166"/>
        <v>3.5</v>
      </c>
      <c r="L81" s="159">
        <f t="shared" si="166"/>
        <v>3.75</v>
      </c>
      <c r="M81" s="159">
        <f t="shared" si="166"/>
        <v>3.8125</v>
      </c>
      <c r="N81" s="159">
        <f t="shared" si="166"/>
        <v>3.5</v>
      </c>
      <c r="O81" s="159">
        <f t="shared" si="166"/>
        <v>3.75</v>
      </c>
      <c r="P81" s="159">
        <f t="shared" si="166"/>
        <v>3.75</v>
      </c>
      <c r="Q81" s="159">
        <f t="shared" si="166"/>
        <v>3.666666666666667</v>
      </c>
      <c r="R81" s="159">
        <f t="shared" si="166"/>
        <v>3.5</v>
      </c>
      <c r="S81" s="159">
        <f t="shared" si="166"/>
        <v>3.5</v>
      </c>
      <c r="T81" s="159">
        <f t="shared" si="166"/>
        <v>4</v>
      </c>
      <c r="U81" s="159">
        <f t="shared" si="166"/>
        <v>3.25</v>
      </c>
      <c r="V81" s="159">
        <f t="shared" si="166"/>
        <v>3.5625</v>
      </c>
      <c r="W81" s="159">
        <f t="shared" si="166"/>
        <v>3.5</v>
      </c>
      <c r="X81" s="159">
        <f t="shared" si="166"/>
        <v>3.5</v>
      </c>
      <c r="Y81" s="159">
        <f t="shared" si="166"/>
        <v>3.25</v>
      </c>
      <c r="Z81" s="159">
        <f t="shared" si="166"/>
        <v>3.416666666666667</v>
      </c>
      <c r="AA81" s="159">
        <f t="shared" si="166"/>
        <v>3.75</v>
      </c>
      <c r="AB81" s="159">
        <f t="shared" si="166"/>
        <v>3.25</v>
      </c>
      <c r="AC81" s="159">
        <f t="shared" si="166"/>
        <v>3.5</v>
      </c>
      <c r="AD81" s="159">
        <f t="shared" si="166"/>
        <v>3.5</v>
      </c>
      <c r="AE81" s="159">
        <f t="shared" si="166"/>
        <v>3.25</v>
      </c>
      <c r="AF81" s="159">
        <f t="shared" si="166"/>
        <v>3.375</v>
      </c>
      <c r="AG81" s="159">
        <f t="shared" si="166"/>
        <v>3</v>
      </c>
      <c r="AH81" s="159">
        <f t="shared" si="166"/>
        <v>3.5</v>
      </c>
      <c r="AI81" s="159">
        <f t="shared" si="166"/>
        <v>3.25</v>
      </c>
      <c r="AJ81" s="159">
        <f t="shared" si="166"/>
        <v>3.75</v>
      </c>
      <c r="AK81" s="159">
        <f t="shared" si="166"/>
        <v>3.5</v>
      </c>
      <c r="AL81" s="159">
        <f t="shared" si="166"/>
        <v>3.625</v>
      </c>
      <c r="AM81" s="159">
        <f t="shared" si="166"/>
        <v>3.75</v>
      </c>
      <c r="AN81" s="159">
        <f t="shared" si="166"/>
        <v>3.5</v>
      </c>
      <c r="AO81" s="159">
        <f t="shared" si="166"/>
        <v>3</v>
      </c>
      <c r="AP81" s="159">
        <f t="shared" si="166"/>
        <v>3.416666666666667</v>
      </c>
      <c r="AQ81" s="159">
        <f t="shared" si="166"/>
        <v>3</v>
      </c>
      <c r="AR81" s="159">
        <f t="shared" si="166"/>
        <v>3.25</v>
      </c>
      <c r="AS81" s="159">
        <f t="shared" si="166"/>
        <v>3.25</v>
      </c>
      <c r="AT81" s="159">
        <f t="shared" si="166"/>
        <v>3.25</v>
      </c>
      <c r="AU81" s="159">
        <f t="shared" si="166"/>
        <v>3.1875</v>
      </c>
      <c r="AV81" s="159">
        <f t="shared" si="166"/>
        <v>3.5</v>
      </c>
      <c r="AW81" s="159">
        <f t="shared" si="166"/>
        <v>3</v>
      </c>
      <c r="AX81" s="159">
        <f t="shared" si="166"/>
        <v>3.75</v>
      </c>
      <c r="AY81" s="159">
        <f t="shared" si="166"/>
        <v>4</v>
      </c>
      <c r="AZ81" s="159">
        <f t="shared" si="166"/>
        <v>3.75</v>
      </c>
      <c r="BA81" s="159">
        <f t="shared" si="166"/>
        <v>3.5</v>
      </c>
      <c r="BB81" s="159">
        <f t="shared" si="166"/>
        <v>3.583333333333333</v>
      </c>
      <c r="BC81" s="159">
        <f t="shared" si="166"/>
        <v>4</v>
      </c>
      <c r="BD81" s="159">
        <f t="shared" si="166"/>
        <v>3.75</v>
      </c>
      <c r="BE81" s="159">
        <f t="shared" si="166"/>
        <v>3.875</v>
      </c>
    </row>
    <row r="82" spans="1:57" x14ac:dyDescent="0.25">
      <c r="A82" s="214">
        <v>9</v>
      </c>
      <c r="B82" s="159">
        <f t="shared" si="165"/>
        <v>3</v>
      </c>
      <c r="C82" s="159">
        <f t="shared" si="165"/>
        <v>4</v>
      </c>
      <c r="D82" s="159">
        <f t="shared" si="165"/>
        <v>4</v>
      </c>
      <c r="E82" s="159">
        <f t="shared" si="165"/>
        <v>4</v>
      </c>
      <c r="F82" s="159">
        <f t="shared" si="165"/>
        <v>3</v>
      </c>
      <c r="G82" s="159">
        <f t="shared" si="165"/>
        <v>3.5</v>
      </c>
      <c r="H82" s="159">
        <f t="shared" si="166"/>
        <v>3.583333333333333</v>
      </c>
      <c r="I82" s="159">
        <f t="shared" si="166"/>
        <v>3.5</v>
      </c>
      <c r="J82" s="159">
        <f t="shared" si="166"/>
        <v>3</v>
      </c>
      <c r="K82" s="159">
        <f t="shared" si="166"/>
        <v>3</v>
      </c>
      <c r="L82" s="159">
        <f t="shared" si="166"/>
        <v>4</v>
      </c>
      <c r="M82" s="159">
        <f t="shared" si="166"/>
        <v>3.375</v>
      </c>
      <c r="N82" s="159">
        <f t="shared" si="166"/>
        <v>4</v>
      </c>
      <c r="O82" s="159">
        <f t="shared" si="166"/>
        <v>3</v>
      </c>
      <c r="P82" s="159">
        <f t="shared" si="166"/>
        <v>4</v>
      </c>
      <c r="Q82" s="159">
        <f t="shared" si="166"/>
        <v>3.6666666666666665</v>
      </c>
      <c r="R82" s="159">
        <f t="shared" si="166"/>
        <v>3.5</v>
      </c>
      <c r="S82" s="159">
        <f t="shared" si="166"/>
        <v>4</v>
      </c>
      <c r="T82" s="159">
        <f t="shared" si="166"/>
        <v>4</v>
      </c>
      <c r="U82" s="159">
        <f t="shared" si="166"/>
        <v>4</v>
      </c>
      <c r="V82" s="159">
        <f t="shared" si="166"/>
        <v>3.875</v>
      </c>
      <c r="W82" s="159">
        <f t="shared" si="166"/>
        <v>4</v>
      </c>
      <c r="X82" s="159">
        <f t="shared" si="166"/>
        <v>3</v>
      </c>
      <c r="Y82" s="159">
        <f t="shared" si="166"/>
        <v>3.5</v>
      </c>
      <c r="Z82" s="159">
        <f t="shared" si="166"/>
        <v>3.5</v>
      </c>
      <c r="AA82" s="159">
        <f t="shared" si="166"/>
        <v>3.5</v>
      </c>
      <c r="AB82" s="159">
        <f t="shared" si="166"/>
        <v>3.5</v>
      </c>
      <c r="AC82" s="159">
        <f t="shared" si="166"/>
        <v>3.5</v>
      </c>
      <c r="AD82" s="159">
        <f t="shared" si="166"/>
        <v>4</v>
      </c>
      <c r="AE82" s="159">
        <f t="shared" si="166"/>
        <v>4</v>
      </c>
      <c r="AF82" s="159">
        <f t="shared" si="166"/>
        <v>4</v>
      </c>
      <c r="AG82" s="159">
        <f t="shared" si="166"/>
        <v>3</v>
      </c>
      <c r="AH82" s="159">
        <f t="shared" si="166"/>
        <v>3</v>
      </c>
      <c r="AI82" s="159">
        <f t="shared" si="166"/>
        <v>3</v>
      </c>
      <c r="AJ82" s="159">
        <f t="shared" si="166"/>
        <v>3.5</v>
      </c>
      <c r="AK82" s="159">
        <f t="shared" si="166"/>
        <v>4</v>
      </c>
      <c r="AL82" s="159">
        <f t="shared" si="166"/>
        <v>3.75</v>
      </c>
      <c r="AM82" s="159">
        <f t="shared" si="166"/>
        <v>3.5</v>
      </c>
      <c r="AN82" s="159">
        <f t="shared" si="166"/>
        <v>4</v>
      </c>
      <c r="AO82" s="159">
        <f t="shared" si="166"/>
        <v>4</v>
      </c>
      <c r="AP82" s="159">
        <f t="shared" si="166"/>
        <v>3.833333333333333</v>
      </c>
      <c r="AQ82" s="159">
        <f t="shared" si="166"/>
        <v>2</v>
      </c>
      <c r="AR82" s="159">
        <f t="shared" si="166"/>
        <v>3.5</v>
      </c>
      <c r="AS82" s="159">
        <f t="shared" si="166"/>
        <v>3.5</v>
      </c>
      <c r="AT82" s="159">
        <f t="shared" si="166"/>
        <v>4</v>
      </c>
      <c r="AU82" s="159">
        <f t="shared" si="166"/>
        <v>4.3333333333333339</v>
      </c>
      <c r="AV82" s="159">
        <f t="shared" si="166"/>
        <v>3.5</v>
      </c>
      <c r="AW82" s="159">
        <f t="shared" si="166"/>
        <v>3.5</v>
      </c>
      <c r="AX82" s="159">
        <f t="shared" si="166"/>
        <v>3.5</v>
      </c>
      <c r="AY82" s="159">
        <f t="shared" si="166"/>
        <v>3</v>
      </c>
      <c r="AZ82" s="159">
        <f t="shared" si="166"/>
        <v>3</v>
      </c>
      <c r="BA82" s="159">
        <f t="shared" si="166"/>
        <v>3</v>
      </c>
      <c r="BB82" s="159">
        <f t="shared" si="166"/>
        <v>3.25</v>
      </c>
      <c r="BC82" s="159">
        <f t="shared" si="166"/>
        <v>4</v>
      </c>
      <c r="BD82" s="159">
        <f t="shared" si="166"/>
        <v>3</v>
      </c>
      <c r="BE82" s="159">
        <f t="shared" si="166"/>
        <v>3.5</v>
      </c>
    </row>
    <row r="83" spans="1:57" x14ac:dyDescent="0.25">
      <c r="A83" s="214">
        <v>10</v>
      </c>
      <c r="B83" s="159">
        <f t="shared" si="165"/>
        <v>4</v>
      </c>
      <c r="C83" s="159">
        <f t="shared" si="166"/>
        <v>3.5</v>
      </c>
      <c r="D83" s="159">
        <f t="shared" si="166"/>
        <v>4</v>
      </c>
      <c r="E83" s="159">
        <f t="shared" si="166"/>
        <v>4</v>
      </c>
      <c r="F83" s="159">
        <f t="shared" si="166"/>
        <v>4</v>
      </c>
      <c r="G83" s="159">
        <f t="shared" si="166"/>
        <v>3</v>
      </c>
      <c r="H83" s="159">
        <f t="shared" si="166"/>
        <v>3.75</v>
      </c>
      <c r="I83" s="159">
        <f t="shared" si="166"/>
        <v>4</v>
      </c>
      <c r="J83" s="159">
        <f t="shared" si="166"/>
        <v>4</v>
      </c>
      <c r="K83" s="159">
        <f t="shared" si="166"/>
        <v>3</v>
      </c>
      <c r="L83" s="159">
        <f t="shared" si="166"/>
        <v>4</v>
      </c>
      <c r="M83" s="159">
        <f t="shared" si="166"/>
        <v>3.75</v>
      </c>
      <c r="N83" s="159">
        <f t="shared" si="166"/>
        <v>4</v>
      </c>
      <c r="O83" s="159">
        <f t="shared" si="166"/>
        <v>3</v>
      </c>
      <c r="P83" s="159">
        <f t="shared" si="166"/>
        <v>4</v>
      </c>
      <c r="Q83" s="159">
        <f t="shared" si="166"/>
        <v>3.6666666666666665</v>
      </c>
      <c r="R83" s="159">
        <f t="shared" si="166"/>
        <v>4</v>
      </c>
      <c r="S83" s="159">
        <f t="shared" si="166"/>
        <v>3.5</v>
      </c>
      <c r="T83" s="159">
        <f t="shared" si="166"/>
        <v>4</v>
      </c>
      <c r="U83" s="159">
        <f t="shared" si="166"/>
        <v>4</v>
      </c>
      <c r="V83" s="159">
        <f t="shared" si="166"/>
        <v>3.875</v>
      </c>
      <c r="W83" s="159">
        <f t="shared" si="166"/>
        <v>4</v>
      </c>
      <c r="X83" s="159">
        <f t="shared" si="166"/>
        <v>4</v>
      </c>
      <c r="Y83" s="159">
        <f t="shared" si="166"/>
        <v>4</v>
      </c>
      <c r="Z83" s="159">
        <v>3.5</v>
      </c>
      <c r="AA83" s="159">
        <f t="shared" si="166"/>
        <v>4</v>
      </c>
      <c r="AB83" s="159">
        <f t="shared" si="166"/>
        <v>4</v>
      </c>
      <c r="AC83" s="159">
        <f t="shared" si="166"/>
        <v>4</v>
      </c>
      <c r="AD83" s="159">
        <f t="shared" si="166"/>
        <v>3</v>
      </c>
      <c r="AE83" s="159">
        <f t="shared" si="166"/>
        <v>3.5</v>
      </c>
      <c r="AF83" s="159">
        <f t="shared" si="166"/>
        <v>3.25</v>
      </c>
      <c r="AG83" s="159">
        <f t="shared" ref="AG83:BE83" si="167">(AG29+AG56)/2</f>
        <v>3.5</v>
      </c>
      <c r="AH83" s="159">
        <f t="shared" si="167"/>
        <v>4</v>
      </c>
      <c r="AI83" s="159">
        <f t="shared" si="167"/>
        <v>3.75</v>
      </c>
      <c r="AJ83" s="159">
        <f t="shared" si="167"/>
        <v>3</v>
      </c>
      <c r="AK83" s="159">
        <f t="shared" si="167"/>
        <v>4</v>
      </c>
      <c r="AL83" s="159">
        <f t="shared" si="167"/>
        <v>3.5</v>
      </c>
      <c r="AM83" s="159">
        <f t="shared" si="167"/>
        <v>3</v>
      </c>
      <c r="AN83" s="159">
        <f t="shared" si="167"/>
        <v>4</v>
      </c>
      <c r="AO83" s="159">
        <f t="shared" si="167"/>
        <v>3.5</v>
      </c>
      <c r="AP83" s="159">
        <f t="shared" si="167"/>
        <v>3.5</v>
      </c>
      <c r="AQ83" s="159">
        <f t="shared" si="167"/>
        <v>4</v>
      </c>
      <c r="AR83" s="159">
        <f t="shared" si="167"/>
        <v>3</v>
      </c>
      <c r="AS83" s="159">
        <f t="shared" si="167"/>
        <v>3</v>
      </c>
      <c r="AT83" s="159">
        <f t="shared" si="167"/>
        <v>3.5</v>
      </c>
      <c r="AU83" s="159">
        <f t="shared" si="167"/>
        <v>3.375</v>
      </c>
      <c r="AV83" s="159">
        <f t="shared" si="167"/>
        <v>4</v>
      </c>
      <c r="AW83" s="159">
        <f t="shared" si="167"/>
        <v>3</v>
      </c>
      <c r="AX83" s="159">
        <f t="shared" si="167"/>
        <v>3.5</v>
      </c>
      <c r="AY83" s="159">
        <f t="shared" si="167"/>
        <v>4</v>
      </c>
      <c r="AZ83" s="159">
        <f t="shared" si="167"/>
        <v>3.5</v>
      </c>
      <c r="BA83" s="159">
        <f t="shared" si="167"/>
        <v>4</v>
      </c>
      <c r="BB83" s="159">
        <f t="shared" si="167"/>
        <v>3.6666666666666665</v>
      </c>
      <c r="BC83" s="159">
        <f t="shared" si="167"/>
        <v>4</v>
      </c>
      <c r="BD83" s="159">
        <f t="shared" si="167"/>
        <v>4</v>
      </c>
      <c r="BE83" s="159">
        <f t="shared" si="167"/>
        <v>4</v>
      </c>
    </row>
    <row r="85" spans="1:57" hidden="1" x14ac:dyDescent="0.25"/>
    <row r="86" spans="1:57" hidden="1" x14ac:dyDescent="0.25"/>
    <row r="87" spans="1:57" x14ac:dyDescent="0.25">
      <c r="A87" s="145" t="s">
        <v>349</v>
      </c>
    </row>
    <row r="88" spans="1:57" x14ac:dyDescent="0.25">
      <c r="A88" s="103" t="s">
        <v>350</v>
      </c>
      <c r="B88" s="103">
        <v>2.75</v>
      </c>
      <c r="C88" s="103">
        <v>3.25</v>
      </c>
      <c r="D88" s="103">
        <v>3</v>
      </c>
      <c r="E88" s="103">
        <v>2.5</v>
      </c>
      <c r="F88" s="103">
        <v>3</v>
      </c>
      <c r="G88" s="103">
        <v>2.75</v>
      </c>
      <c r="H88" s="143">
        <v>3.33</v>
      </c>
      <c r="I88" s="103">
        <v>3</v>
      </c>
      <c r="J88" s="103">
        <v>3</v>
      </c>
      <c r="K88" s="103">
        <v>3</v>
      </c>
      <c r="L88" s="103">
        <v>3</v>
      </c>
      <c r="M88" s="143">
        <v>3</v>
      </c>
      <c r="N88" s="182">
        <v>2.75</v>
      </c>
      <c r="O88" s="183">
        <v>2.5</v>
      </c>
      <c r="P88" s="103">
        <v>3</v>
      </c>
      <c r="Q88" s="143">
        <v>2.92</v>
      </c>
      <c r="R88" s="103">
        <v>2.75</v>
      </c>
      <c r="S88" s="103">
        <v>2.75</v>
      </c>
      <c r="T88" s="183">
        <v>2.5</v>
      </c>
      <c r="U88" s="103">
        <v>2.75</v>
      </c>
      <c r="V88" s="143">
        <v>2.69</v>
      </c>
      <c r="W88" s="103">
        <v>2.75</v>
      </c>
      <c r="X88" s="103">
        <v>3</v>
      </c>
      <c r="Y88" s="103">
        <v>2.75</v>
      </c>
      <c r="Z88" s="143">
        <v>2.92</v>
      </c>
      <c r="AA88" s="184">
        <v>2.5</v>
      </c>
      <c r="AB88" s="103">
        <v>2.75</v>
      </c>
      <c r="AC88" s="143">
        <v>2.75</v>
      </c>
      <c r="AD88" s="103">
        <v>2.75</v>
      </c>
      <c r="AE88" s="103">
        <v>2.75</v>
      </c>
      <c r="AF88" s="143">
        <v>2.75</v>
      </c>
      <c r="AG88" s="184">
        <v>2.5</v>
      </c>
      <c r="AH88" s="103">
        <v>3</v>
      </c>
      <c r="AI88" s="143">
        <v>2.75</v>
      </c>
      <c r="AJ88" s="103">
        <v>3</v>
      </c>
      <c r="AK88" s="103">
        <v>3</v>
      </c>
      <c r="AL88" s="143">
        <v>3</v>
      </c>
      <c r="AM88" s="103">
        <v>3</v>
      </c>
      <c r="AN88" s="103">
        <v>3</v>
      </c>
      <c r="AO88" s="211">
        <v>2.5</v>
      </c>
      <c r="AP88" s="143">
        <v>3</v>
      </c>
      <c r="AQ88" s="103">
        <v>2.75</v>
      </c>
      <c r="AR88" s="103">
        <v>2.75</v>
      </c>
      <c r="AS88" s="184">
        <v>2.5</v>
      </c>
      <c r="AT88" s="103">
        <v>3</v>
      </c>
      <c r="AU88" s="143">
        <v>2.88</v>
      </c>
      <c r="AV88" s="103">
        <v>3</v>
      </c>
      <c r="AW88" s="103">
        <v>2.75</v>
      </c>
      <c r="AX88" s="103">
        <v>3.25</v>
      </c>
      <c r="AY88" s="103">
        <v>3</v>
      </c>
      <c r="AZ88" s="103">
        <v>3</v>
      </c>
      <c r="BA88" s="103">
        <v>3</v>
      </c>
      <c r="BB88" s="143">
        <v>3.13</v>
      </c>
      <c r="BC88" s="103">
        <v>3.5</v>
      </c>
      <c r="BD88" s="143">
        <v>3</v>
      </c>
      <c r="BE88" s="143">
        <v>3.25</v>
      </c>
    </row>
    <row r="89" spans="1:57" x14ac:dyDescent="0.25">
      <c r="A89" s="103" t="s">
        <v>351</v>
      </c>
      <c r="B89" s="103">
        <v>4</v>
      </c>
      <c r="C89" s="103">
        <v>4</v>
      </c>
      <c r="D89" s="103">
        <v>4</v>
      </c>
      <c r="E89" s="103">
        <v>4</v>
      </c>
      <c r="F89" s="103">
        <v>4</v>
      </c>
      <c r="G89" s="103">
        <v>4</v>
      </c>
      <c r="H89" s="143">
        <v>4</v>
      </c>
      <c r="I89" s="103">
        <v>4</v>
      </c>
      <c r="J89" s="103">
        <v>4</v>
      </c>
      <c r="K89" s="103">
        <v>4</v>
      </c>
      <c r="L89" s="103">
        <v>4</v>
      </c>
      <c r="M89" s="103">
        <v>4</v>
      </c>
      <c r="N89" s="103">
        <v>4</v>
      </c>
      <c r="O89" s="103">
        <v>4</v>
      </c>
      <c r="P89" s="103">
        <v>4</v>
      </c>
      <c r="Q89" s="103">
        <v>4</v>
      </c>
      <c r="R89" s="103">
        <v>4</v>
      </c>
      <c r="S89" s="103">
        <v>4</v>
      </c>
      <c r="T89" s="103">
        <v>4</v>
      </c>
      <c r="U89" s="103">
        <v>4</v>
      </c>
      <c r="V89" s="103">
        <v>4</v>
      </c>
      <c r="W89" s="103">
        <v>4</v>
      </c>
      <c r="X89" s="103">
        <v>4</v>
      </c>
      <c r="Y89" s="103">
        <v>4</v>
      </c>
      <c r="Z89" s="103">
        <v>4</v>
      </c>
      <c r="AA89" s="103">
        <v>4</v>
      </c>
      <c r="AB89" s="103">
        <v>4</v>
      </c>
      <c r="AC89" s="103">
        <v>4</v>
      </c>
      <c r="AD89" s="103">
        <v>4</v>
      </c>
      <c r="AE89" s="103">
        <v>4</v>
      </c>
      <c r="AF89" s="103">
        <v>4</v>
      </c>
      <c r="AG89" s="103">
        <v>4</v>
      </c>
      <c r="AH89" s="103">
        <v>4</v>
      </c>
      <c r="AI89" s="103">
        <v>4</v>
      </c>
      <c r="AJ89" s="103">
        <v>4</v>
      </c>
      <c r="AK89" s="103">
        <v>4</v>
      </c>
      <c r="AL89" s="103">
        <v>4</v>
      </c>
      <c r="AM89" s="103">
        <v>4</v>
      </c>
      <c r="AN89" s="103">
        <v>4</v>
      </c>
      <c r="AO89" s="103">
        <v>4</v>
      </c>
      <c r="AP89" s="103">
        <v>4</v>
      </c>
      <c r="AQ89" s="103">
        <v>4</v>
      </c>
      <c r="AR89" s="103">
        <v>4</v>
      </c>
      <c r="AS89" s="103">
        <v>4</v>
      </c>
      <c r="AT89" s="103">
        <v>4</v>
      </c>
      <c r="AU89" s="103">
        <v>4</v>
      </c>
      <c r="AV89" s="103">
        <v>4</v>
      </c>
      <c r="AW89" s="103">
        <v>4</v>
      </c>
      <c r="AX89" s="103">
        <v>4</v>
      </c>
      <c r="AY89" s="103">
        <v>4</v>
      </c>
      <c r="AZ89" s="103">
        <v>4</v>
      </c>
      <c r="BA89" s="103">
        <v>4</v>
      </c>
      <c r="BB89" s="103">
        <v>4</v>
      </c>
      <c r="BC89" s="103">
        <v>4</v>
      </c>
      <c r="BD89" s="103">
        <v>4</v>
      </c>
      <c r="BE89" s="103">
        <v>4</v>
      </c>
    </row>
    <row r="90" spans="1:57" x14ac:dyDescent="0.25">
      <c r="A90" s="185" t="s">
        <v>352</v>
      </c>
    </row>
    <row r="91" spans="1:57" x14ac:dyDescent="0.25">
      <c r="A91" s="188" t="s">
        <v>353</v>
      </c>
    </row>
    <row r="92" spans="1:57" ht="45" x14ac:dyDescent="0.25">
      <c r="A92" s="187" t="s">
        <v>354</v>
      </c>
    </row>
    <row r="93" spans="1:57" ht="30" x14ac:dyDescent="0.25">
      <c r="A93" s="187" t="s">
        <v>355</v>
      </c>
    </row>
    <row r="94" spans="1:57" x14ac:dyDescent="0.25">
      <c r="A94" s="185" t="s">
        <v>356</v>
      </c>
    </row>
    <row r="95" spans="1:57" ht="90" x14ac:dyDescent="0.25">
      <c r="A95" s="96" t="s">
        <v>358</v>
      </c>
      <c r="O95" s="190" t="s">
        <v>366</v>
      </c>
      <c r="T95" s="190" t="s">
        <v>365</v>
      </c>
      <c r="AA95" s="190" t="s">
        <v>364</v>
      </c>
      <c r="AG95" s="190" t="s">
        <v>363</v>
      </c>
      <c r="AO95" s="190" t="s">
        <v>362</v>
      </c>
      <c r="AS95" s="190" t="s">
        <v>360</v>
      </c>
    </row>
    <row r="96" spans="1:57" ht="60" x14ac:dyDescent="0.25">
      <c r="A96" s="96" t="s">
        <v>357</v>
      </c>
      <c r="C96" s="191" t="s">
        <v>367</v>
      </c>
      <c r="H96" s="191" t="s">
        <v>368</v>
      </c>
      <c r="T96" s="186"/>
      <c r="BC96" s="191" t="s">
        <v>361</v>
      </c>
      <c r="BE96" s="189" t="s">
        <v>359</v>
      </c>
    </row>
  </sheetData>
  <mergeCells count="27">
    <mergeCell ref="AJ13:AK13"/>
    <mergeCell ref="AM13:AO13"/>
    <mergeCell ref="AQ13:AT13"/>
    <mergeCell ref="AV13:BA13"/>
    <mergeCell ref="BC13:BD13"/>
    <mergeCell ref="AA13:AB13"/>
    <mergeCell ref="AD13:AE13"/>
    <mergeCell ref="AG13:AH13"/>
    <mergeCell ref="R12:U12"/>
    <mergeCell ref="W12:Y12"/>
    <mergeCell ref="AA12:AB12"/>
    <mergeCell ref="AD12:AE12"/>
    <mergeCell ref="AG12:AH12"/>
    <mergeCell ref="B13:G13"/>
    <mergeCell ref="I13:L13"/>
    <mergeCell ref="N13:P13"/>
    <mergeCell ref="R13:U13"/>
    <mergeCell ref="W13:Y13"/>
    <mergeCell ref="BC12:BD12"/>
    <mergeCell ref="B2:D2"/>
    <mergeCell ref="G2:I2"/>
    <mergeCell ref="M2:N2"/>
    <mergeCell ref="B12:G12"/>
    <mergeCell ref="I12:L12"/>
    <mergeCell ref="N12:P12"/>
    <mergeCell ref="AM12:BB12"/>
    <mergeCell ref="AJ12:AK12"/>
  </mergeCells>
  <pageMargins left="0.7" right="0.7" top="0.75" bottom="0.75" header="0.3" footer="0.3"/>
  <pageSetup paperSize="17" orientation="landscape" r:id="rId1"/>
  <headerFooter>
    <oddFooter>&amp;L&amp;Z&amp;F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WASC CORE DQP Data 2016</vt:lpstr>
      <vt:lpstr>CSWE FIELD EVAL Data  2016 </vt:lpstr>
      <vt:lpstr>Sheet2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2016-05-31T17:04:47Z</dcterms:modified>
</cp:coreProperties>
</file>